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05" windowWidth="6000" windowHeight="4365" tabRatio="555"/>
  </bookViews>
  <sheets>
    <sheet name="01.05" sheetId="17" r:id="rId1"/>
  </sheets>
  <definedNames>
    <definedName name="_xlnm._FilterDatabase" localSheetId="0" hidden="1">'01.05'!$C$1:$C$2218</definedName>
    <definedName name="_xlnm.Print_Titles" localSheetId="0">'01.05'!$2:$5</definedName>
    <definedName name="_xlnm.Print_Area" localSheetId="0">'01.05'!$A$1:$W$231</definedName>
  </definedNames>
  <calcPr calcId="145621"/>
</workbook>
</file>

<file path=xl/calcChain.xml><?xml version="1.0" encoding="utf-8"?>
<calcChain xmlns="http://schemas.openxmlformats.org/spreadsheetml/2006/main">
  <c r="U253" i="17" l="1"/>
  <c r="O239" i="17"/>
  <c r="N239" i="17"/>
  <c r="M239" i="17"/>
  <c r="L239" i="17"/>
  <c r="G239" i="17"/>
  <c r="H239" i="17"/>
  <c r="F239" i="17"/>
  <c r="J248" i="17"/>
  <c r="K248" i="17"/>
  <c r="P248" i="17"/>
  <c r="Q248" i="17"/>
  <c r="V248" i="17"/>
  <c r="W248" i="17"/>
  <c r="J249" i="17"/>
  <c r="K249" i="17"/>
  <c r="P249" i="17"/>
  <c r="Q249" i="17"/>
  <c r="V249" i="17"/>
  <c r="W249" i="17"/>
  <c r="U33" i="17" l="1"/>
  <c r="T33" i="17"/>
  <c r="S33" i="17"/>
  <c r="R33" i="17"/>
  <c r="K33" i="17"/>
  <c r="J33" i="17"/>
  <c r="W33" i="17" l="1"/>
  <c r="V33" i="17"/>
  <c r="Q195" i="17"/>
  <c r="Q173" i="17"/>
  <c r="Q167" i="17"/>
  <c r="Q166" i="17"/>
  <c r="Q121" i="17"/>
  <c r="Q118" i="17"/>
  <c r="Q120" i="17"/>
  <c r="Q114" i="17"/>
  <c r="Q84" i="17"/>
  <c r="Q76" i="17"/>
  <c r="Q36" i="17"/>
  <c r="K200" i="17"/>
  <c r="K197" i="17"/>
  <c r="K196" i="17"/>
  <c r="K91" i="17"/>
  <c r="K92" i="17"/>
  <c r="K93" i="17"/>
  <c r="K94" i="17"/>
  <c r="K37" i="17"/>
  <c r="K38" i="17"/>
  <c r="K30" i="17"/>
  <c r="K12" i="17"/>
  <c r="K13" i="17"/>
  <c r="K14" i="17"/>
  <c r="K15" i="17"/>
  <c r="K46" i="17" l="1"/>
  <c r="U32" i="17" l="1"/>
  <c r="T32" i="17"/>
  <c r="S32" i="17"/>
  <c r="R32" i="17"/>
  <c r="K32" i="17"/>
  <c r="J32" i="17"/>
  <c r="Z26" i="17"/>
  <c r="U26" i="17"/>
  <c r="T26" i="17"/>
  <c r="S26" i="17"/>
  <c r="R26" i="17"/>
  <c r="K26" i="17"/>
  <c r="J26" i="17"/>
  <c r="Y26" i="17" s="1"/>
  <c r="W26" i="17" l="1"/>
  <c r="W32" i="17"/>
  <c r="V32" i="17"/>
  <c r="V26" i="17"/>
  <c r="J265" i="17" l="1"/>
  <c r="K265" i="17"/>
  <c r="P265" i="17"/>
  <c r="Q265" i="17"/>
  <c r="V265" i="17"/>
  <c r="N242" i="17"/>
  <c r="N262" i="17" s="1"/>
  <c r="M242" i="17"/>
  <c r="M262" i="17" s="1"/>
  <c r="L242" i="17"/>
  <c r="L262" i="17" s="1"/>
  <c r="G242" i="17"/>
  <c r="G262" i="17" s="1"/>
  <c r="H242" i="17"/>
  <c r="H262" i="17" s="1"/>
  <c r="F242" i="17"/>
  <c r="F262" i="17" s="1"/>
  <c r="O7" i="17"/>
  <c r="N7" i="17"/>
  <c r="M7" i="17"/>
  <c r="L7" i="17"/>
  <c r="H7" i="17"/>
  <c r="G7" i="17"/>
  <c r="F7" i="17"/>
  <c r="I26" i="17" l="1"/>
  <c r="I32" i="17"/>
  <c r="K262" i="17"/>
  <c r="J262" i="17"/>
  <c r="M237" i="17"/>
  <c r="M257" i="17" s="1"/>
  <c r="N237" i="17"/>
  <c r="N257" i="17" s="1"/>
  <c r="O237" i="17"/>
  <c r="O257" i="17" s="1"/>
  <c r="M238" i="17"/>
  <c r="M258" i="17" s="1"/>
  <c r="N238" i="17"/>
  <c r="N258" i="17" s="1"/>
  <c r="O238" i="17"/>
  <c r="O258" i="17" s="1"/>
  <c r="M259" i="17"/>
  <c r="N259" i="17"/>
  <c r="O259" i="17"/>
  <c r="M240" i="17"/>
  <c r="M260" i="17" s="1"/>
  <c r="N240" i="17"/>
  <c r="N260" i="17" s="1"/>
  <c r="O240" i="17"/>
  <c r="O260" i="17" s="1"/>
  <c r="Q260" i="17" s="1"/>
  <c r="M241" i="17"/>
  <c r="M261" i="17" s="1"/>
  <c r="N241" i="17"/>
  <c r="N261" i="17" s="1"/>
  <c r="O241" i="17"/>
  <c r="O261" i="17" s="1"/>
  <c r="O242" i="17"/>
  <c r="O262" i="17" s="1"/>
  <c r="M243" i="17"/>
  <c r="N243" i="17"/>
  <c r="O243" i="17"/>
  <c r="M244" i="17"/>
  <c r="N244" i="17"/>
  <c r="O244" i="17"/>
  <c r="M245" i="17"/>
  <c r="M264" i="17" s="1"/>
  <c r="N245" i="17"/>
  <c r="N264" i="17" s="1"/>
  <c r="O245" i="17"/>
  <c r="O264" i="17" s="1"/>
  <c r="L245" i="17"/>
  <c r="L264" i="17" s="1"/>
  <c r="L244" i="17"/>
  <c r="L243" i="17"/>
  <c r="L241" i="17"/>
  <c r="L261" i="17" s="1"/>
  <c r="L240" i="17"/>
  <c r="L260" i="17" s="1"/>
  <c r="L259" i="17"/>
  <c r="L238" i="17"/>
  <c r="L258" i="17" s="1"/>
  <c r="L237" i="17"/>
  <c r="L257" i="17" s="1"/>
  <c r="G237" i="17"/>
  <c r="G257" i="17" s="1"/>
  <c r="H237" i="17"/>
  <c r="H257" i="17" s="1"/>
  <c r="G238" i="17"/>
  <c r="G258" i="17" s="1"/>
  <c r="H238" i="17"/>
  <c r="H258" i="17" s="1"/>
  <c r="G259" i="17"/>
  <c r="H259" i="17"/>
  <c r="G240" i="17"/>
  <c r="G260" i="17" s="1"/>
  <c r="H240" i="17"/>
  <c r="H260" i="17" s="1"/>
  <c r="G241" i="17"/>
  <c r="G261" i="17" s="1"/>
  <c r="H241" i="17"/>
  <c r="H261" i="17" s="1"/>
  <c r="G243" i="17"/>
  <c r="H243" i="17"/>
  <c r="G244" i="17"/>
  <c r="H244" i="17"/>
  <c r="G245" i="17"/>
  <c r="G264" i="17" s="1"/>
  <c r="H245" i="17"/>
  <c r="H264" i="17" s="1"/>
  <c r="F245" i="17"/>
  <c r="F264" i="17" s="1"/>
  <c r="F244" i="17"/>
  <c r="F243" i="17"/>
  <c r="F241" i="17"/>
  <c r="F261" i="17" s="1"/>
  <c r="F240" i="17"/>
  <c r="F260" i="17" s="1"/>
  <c r="F259" i="17"/>
  <c r="F238" i="17"/>
  <c r="F258" i="17" s="1"/>
  <c r="F237" i="17"/>
  <c r="F257" i="17" s="1"/>
  <c r="Q174" i="17"/>
  <c r="Q264" i="17" l="1"/>
  <c r="P261" i="17"/>
  <c r="K264" i="17"/>
  <c r="J261" i="17"/>
  <c r="K260" i="17"/>
  <c r="J259" i="17"/>
  <c r="K258" i="17"/>
  <c r="H263" i="17"/>
  <c r="H266" i="17" s="1"/>
  <c r="J257" i="17"/>
  <c r="O263" i="17"/>
  <c r="O266" i="17" s="1"/>
  <c r="M263" i="17"/>
  <c r="M266" i="17" s="1"/>
  <c r="P259" i="17"/>
  <c r="Q259" i="17"/>
  <c r="P257" i="17"/>
  <c r="Q257" i="17"/>
  <c r="P264" i="17"/>
  <c r="Q261" i="17"/>
  <c r="J260" i="17"/>
  <c r="K259" i="17"/>
  <c r="J258" i="17"/>
  <c r="K257" i="17"/>
  <c r="F263" i="17"/>
  <c r="F266" i="17" s="1"/>
  <c r="G263" i="17"/>
  <c r="G266" i="17" s="1"/>
  <c r="L263" i="17"/>
  <c r="L266" i="17" s="1"/>
  <c r="N263" i="17"/>
  <c r="N266" i="17" s="1"/>
  <c r="Q262" i="17"/>
  <c r="P262" i="17"/>
  <c r="P258" i="17"/>
  <c r="Q258" i="17"/>
  <c r="J264" i="17"/>
  <c r="K261" i="17"/>
  <c r="P260" i="17"/>
  <c r="F8" i="17"/>
  <c r="P266" i="17" l="1"/>
  <c r="Q266" i="17"/>
  <c r="P263" i="17"/>
  <c r="Q263" i="17"/>
  <c r="J266" i="17"/>
  <c r="K266" i="17"/>
  <c r="J263" i="17"/>
  <c r="K263" i="17"/>
  <c r="F88" i="17" l="1"/>
  <c r="U93" i="17"/>
  <c r="T93" i="17"/>
  <c r="S93" i="17"/>
  <c r="R93" i="17"/>
  <c r="P93" i="17"/>
  <c r="Z93" i="17" s="1"/>
  <c r="J93" i="17"/>
  <c r="Y93" i="17" s="1"/>
  <c r="U38" i="17"/>
  <c r="T38" i="17"/>
  <c r="S38" i="17"/>
  <c r="R38" i="17"/>
  <c r="Q38" i="17"/>
  <c r="P38" i="17"/>
  <c r="Z38" i="17" s="1"/>
  <c r="Y38" i="17"/>
  <c r="U86" i="17"/>
  <c r="T86" i="17"/>
  <c r="S86" i="17"/>
  <c r="R86" i="17"/>
  <c r="Q86" i="17"/>
  <c r="P86" i="17"/>
  <c r="Z86" i="17" s="1"/>
  <c r="O56" i="17"/>
  <c r="N56" i="17"/>
  <c r="M56" i="17"/>
  <c r="L56" i="17"/>
  <c r="G56" i="17"/>
  <c r="H56" i="17"/>
  <c r="F56" i="17"/>
  <c r="U81" i="17"/>
  <c r="T81" i="17"/>
  <c r="S81" i="17"/>
  <c r="R81" i="17"/>
  <c r="Q81" i="17"/>
  <c r="P81" i="17"/>
  <c r="J81" i="17"/>
  <c r="P37" i="17"/>
  <c r="W38" i="17" l="1"/>
  <c r="P251" i="17"/>
  <c r="K251" i="17"/>
  <c r="Q251" i="17"/>
  <c r="W93" i="17"/>
  <c r="V93" i="17"/>
  <c r="V38" i="17"/>
  <c r="J251" i="17"/>
  <c r="V86" i="17"/>
  <c r="W86" i="17"/>
  <c r="W81" i="17"/>
  <c r="V81" i="17"/>
  <c r="U62" i="17"/>
  <c r="T62" i="17"/>
  <c r="S62" i="17"/>
  <c r="R62" i="17"/>
  <c r="Q62" i="17"/>
  <c r="P62" i="17"/>
  <c r="J62" i="17"/>
  <c r="W62" i="17" l="1"/>
  <c r="V62" i="17"/>
  <c r="P174" i="17"/>
  <c r="U172" i="17"/>
  <c r="T172" i="17"/>
  <c r="S172" i="17"/>
  <c r="R172" i="17"/>
  <c r="P172" i="17"/>
  <c r="J172" i="17"/>
  <c r="P167" i="17"/>
  <c r="V172" i="17" l="1"/>
  <c r="I62" i="17"/>
  <c r="O8" i="17"/>
  <c r="N8" i="17"/>
  <c r="M8" i="17"/>
  <c r="L8" i="17"/>
  <c r="H8" i="17"/>
  <c r="G8" i="17"/>
  <c r="U48" i="17"/>
  <c r="T48" i="17"/>
  <c r="S48" i="17"/>
  <c r="R48" i="17"/>
  <c r="Q48" i="17"/>
  <c r="P48" i="17"/>
  <c r="J48" i="17"/>
  <c r="U47" i="17"/>
  <c r="T47" i="17"/>
  <c r="S47" i="17"/>
  <c r="R47" i="17"/>
  <c r="Q47" i="17"/>
  <c r="P47" i="17"/>
  <c r="J47" i="17"/>
  <c r="I47" i="17"/>
  <c r="O101" i="17"/>
  <c r="N101" i="17"/>
  <c r="M101" i="17"/>
  <c r="L101" i="17"/>
  <c r="G101" i="17"/>
  <c r="H101" i="17"/>
  <c r="F101" i="17"/>
  <c r="J200" i="17"/>
  <c r="Y200" i="17" s="1"/>
  <c r="U200" i="17"/>
  <c r="T200" i="17"/>
  <c r="S200" i="17"/>
  <c r="R200" i="17"/>
  <c r="P200" i="17"/>
  <c r="Z200" i="17" s="1"/>
  <c r="O116" i="17"/>
  <c r="N116" i="17"/>
  <c r="M116" i="17"/>
  <c r="L116" i="17"/>
  <c r="G116" i="17"/>
  <c r="H116" i="17"/>
  <c r="F116" i="17"/>
  <c r="U128" i="17"/>
  <c r="T128" i="17"/>
  <c r="S128" i="17"/>
  <c r="R128" i="17"/>
  <c r="P128" i="17"/>
  <c r="Z128" i="17" s="1"/>
  <c r="K128" i="17"/>
  <c r="J128" i="17"/>
  <c r="Y128" i="17" s="1"/>
  <c r="Q116" i="17" l="1"/>
  <c r="I33" i="17"/>
  <c r="W251" i="17"/>
  <c r="V251" i="17"/>
  <c r="V48" i="17"/>
  <c r="W48" i="17"/>
  <c r="W47" i="17"/>
  <c r="V47" i="17"/>
  <c r="W200" i="17"/>
  <c r="V200" i="17"/>
  <c r="V128" i="17"/>
  <c r="W128" i="17"/>
  <c r="K194" i="17" l="1"/>
  <c r="J194" i="17"/>
  <c r="U194" i="17"/>
  <c r="T194" i="17"/>
  <c r="S194" i="17"/>
  <c r="R194" i="17"/>
  <c r="Q194" i="17"/>
  <c r="P194" i="17"/>
  <c r="U104" i="17"/>
  <c r="T104" i="17"/>
  <c r="S104" i="17"/>
  <c r="R104" i="17"/>
  <c r="K104" i="17"/>
  <c r="J104" i="17"/>
  <c r="U60" i="17"/>
  <c r="T60" i="17"/>
  <c r="S60" i="17"/>
  <c r="R60" i="17"/>
  <c r="Q60" i="17"/>
  <c r="P60" i="17"/>
  <c r="W104" i="17" l="1"/>
  <c r="W60" i="17"/>
  <c r="W194" i="17"/>
  <c r="V194" i="17"/>
  <c r="V104" i="17"/>
  <c r="V60" i="17"/>
  <c r="U3" i="17" l="1"/>
  <c r="O3" i="17"/>
  <c r="T3" i="17"/>
  <c r="N3" i="17"/>
  <c r="J167" i="17" l="1"/>
  <c r="R167" i="17"/>
  <c r="S167" i="17"/>
  <c r="T167" i="17"/>
  <c r="U167" i="17"/>
  <c r="W167" i="17" l="1"/>
  <c r="V167" i="17"/>
  <c r="R171" i="17"/>
  <c r="J65" i="17" l="1"/>
  <c r="J66" i="17"/>
  <c r="I65" i="17" l="1"/>
  <c r="Q246" i="17"/>
  <c r="P246" i="17"/>
  <c r="K243" i="17"/>
  <c r="J243" i="17"/>
  <c r="J246" i="17"/>
  <c r="K246" i="17" l="1"/>
  <c r="U115" i="17"/>
  <c r="T115" i="17"/>
  <c r="S115" i="17"/>
  <c r="R115" i="17"/>
  <c r="P115" i="17"/>
  <c r="Z115" i="17" s="1"/>
  <c r="K115" i="17"/>
  <c r="J115" i="17"/>
  <c r="Y115" i="17" s="1"/>
  <c r="V115" i="17" l="1"/>
  <c r="W115" i="17"/>
  <c r="P250" i="17"/>
  <c r="G252" i="17"/>
  <c r="H252" i="17"/>
  <c r="F252" i="17"/>
  <c r="U52" i="17"/>
  <c r="T52" i="17"/>
  <c r="S52" i="17"/>
  <c r="R52" i="17"/>
  <c r="Q52" i="17"/>
  <c r="P52" i="17"/>
  <c r="J52" i="17"/>
  <c r="J50" i="17"/>
  <c r="U50" i="17"/>
  <c r="T50" i="17"/>
  <c r="S50" i="17"/>
  <c r="R50" i="17"/>
  <c r="Q50" i="17"/>
  <c r="P50" i="17"/>
  <c r="K252" i="17" l="1"/>
  <c r="J252" i="17"/>
  <c r="J250" i="17"/>
  <c r="K250" i="17"/>
  <c r="Q252" i="17"/>
  <c r="P252" i="17"/>
  <c r="Q250" i="17"/>
  <c r="W252" i="17"/>
  <c r="V252" i="17"/>
  <c r="V250" i="17"/>
  <c r="W250" i="17"/>
  <c r="W52" i="17"/>
  <c r="V52" i="17"/>
  <c r="W50" i="17"/>
  <c r="V50" i="17"/>
  <c r="Q49" i="17"/>
  <c r="P49" i="17"/>
  <c r="U49" i="17"/>
  <c r="T49" i="17"/>
  <c r="S49" i="17"/>
  <c r="R49" i="17"/>
  <c r="J49" i="17"/>
  <c r="W49" i="17" l="1"/>
  <c r="V49" i="17"/>
  <c r="W9" i="17" l="1"/>
  <c r="W12" i="17"/>
  <c r="W14" i="17"/>
  <c r="W18" i="17"/>
  <c r="W70" i="17"/>
  <c r="U169" i="17" l="1"/>
  <c r="T169" i="17"/>
  <c r="S169" i="17"/>
  <c r="R169" i="17"/>
  <c r="P169" i="17"/>
  <c r="Z169" i="17" s="1"/>
  <c r="J169" i="17"/>
  <c r="Y169" i="17" s="1"/>
  <c r="Q131" i="17"/>
  <c r="U130" i="17"/>
  <c r="T130" i="17"/>
  <c r="S130" i="17"/>
  <c r="R130" i="17"/>
  <c r="P130" i="17"/>
  <c r="Z130" i="17" s="1"/>
  <c r="K130" i="17"/>
  <c r="J130" i="17"/>
  <c r="Y130" i="17" s="1"/>
  <c r="U51" i="17"/>
  <c r="T51" i="17"/>
  <c r="S51" i="17"/>
  <c r="R51" i="17"/>
  <c r="Q51" i="17"/>
  <c r="P51" i="17"/>
  <c r="J51" i="17"/>
  <c r="W130" i="17" l="1"/>
  <c r="V169" i="17"/>
  <c r="W51" i="17"/>
  <c r="V130" i="17"/>
  <c r="V51" i="17"/>
  <c r="U119" i="17"/>
  <c r="T119" i="17"/>
  <c r="S119" i="17"/>
  <c r="R119" i="17"/>
  <c r="Q119" i="17"/>
  <c r="P119" i="17"/>
  <c r="K119" i="17"/>
  <c r="J119" i="17"/>
  <c r="W119" i="17" l="1"/>
  <c r="V119" i="17"/>
  <c r="M88" i="17"/>
  <c r="N88" i="17"/>
  <c r="O88" i="17"/>
  <c r="L88" i="17"/>
  <c r="G88" i="17"/>
  <c r="H88" i="17"/>
  <c r="U92" i="17"/>
  <c r="T92" i="17"/>
  <c r="S92" i="17"/>
  <c r="R92" i="17"/>
  <c r="Q92" i="17"/>
  <c r="P92" i="17"/>
  <c r="J92" i="17"/>
  <c r="W92" i="17" l="1"/>
  <c r="V92" i="17"/>
  <c r="P201" i="17" l="1"/>
  <c r="P199" i="17"/>
  <c r="P198" i="17"/>
  <c r="P197" i="17"/>
  <c r="P196" i="17"/>
  <c r="Q74" i="17"/>
  <c r="P74" i="17"/>
  <c r="K247" i="17" l="1"/>
  <c r="J247" i="17"/>
  <c r="J245" i="17"/>
  <c r="K245" i="17"/>
  <c r="P237" i="17"/>
  <c r="Q239" i="17"/>
  <c r="P239" i="17"/>
  <c r="P238" i="17"/>
  <c r="Q238" i="17"/>
  <c r="P240" i="17"/>
  <c r="Q240" i="17"/>
  <c r="Q247" i="17"/>
  <c r="P247" i="17"/>
  <c r="Q245" i="17"/>
  <c r="P245" i="17"/>
  <c r="J242" i="17"/>
  <c r="K242" i="17"/>
  <c r="Q243" i="17"/>
  <c r="P243" i="17"/>
  <c r="Q242" i="17"/>
  <c r="P242" i="17"/>
  <c r="P241" i="17"/>
  <c r="Q241" i="17"/>
  <c r="Q244" i="17"/>
  <c r="P244" i="17"/>
  <c r="K244" i="17"/>
  <c r="J244" i="17"/>
  <c r="O253" i="17"/>
  <c r="L253" i="17"/>
  <c r="N253" i="17"/>
  <c r="M253" i="17"/>
  <c r="Q253" i="17" l="1"/>
  <c r="P253" i="17"/>
  <c r="U74" i="17"/>
  <c r="T74" i="17"/>
  <c r="S74" i="17"/>
  <c r="R74" i="17"/>
  <c r="Q85" i="17"/>
  <c r="U85" i="17"/>
  <c r="T85" i="17"/>
  <c r="S85" i="17"/>
  <c r="R85" i="17"/>
  <c r="P85" i="17"/>
  <c r="Z85" i="17" s="1"/>
  <c r="W74" i="17" l="1"/>
  <c r="W85" i="17"/>
  <c r="V74" i="17"/>
  <c r="V85" i="17"/>
  <c r="Q61" i="17" l="1"/>
  <c r="Q171" i="17" l="1"/>
  <c r="Q170" i="17"/>
  <c r="U61" i="17" l="1"/>
  <c r="T61" i="17"/>
  <c r="S61" i="17"/>
  <c r="R61" i="17"/>
  <c r="P61" i="17"/>
  <c r="J61" i="17"/>
  <c r="U75" i="17"/>
  <c r="T75" i="17"/>
  <c r="S75" i="17"/>
  <c r="R75" i="17"/>
  <c r="Q75" i="17"/>
  <c r="P75" i="17"/>
  <c r="J75" i="17"/>
  <c r="U171" i="17"/>
  <c r="T171" i="17"/>
  <c r="S171" i="17"/>
  <c r="P171" i="17"/>
  <c r="J171" i="17"/>
  <c r="U193" i="17"/>
  <c r="T193" i="17"/>
  <c r="S193" i="17"/>
  <c r="R193" i="17"/>
  <c r="P193" i="17"/>
  <c r="K193" i="17"/>
  <c r="J193" i="17"/>
  <c r="U73" i="17"/>
  <c r="T73" i="17"/>
  <c r="S73" i="17"/>
  <c r="R73" i="17"/>
  <c r="Q73" i="17"/>
  <c r="P73" i="17"/>
  <c r="J73" i="17"/>
  <c r="U72" i="17"/>
  <c r="T72" i="17"/>
  <c r="S72" i="17"/>
  <c r="R72" i="17"/>
  <c r="P72" i="17"/>
  <c r="K72" i="17"/>
  <c r="J72" i="17"/>
  <c r="U78" i="17"/>
  <c r="T78" i="17"/>
  <c r="S78" i="17"/>
  <c r="R78" i="17"/>
  <c r="P78" i="17"/>
  <c r="J78" i="17"/>
  <c r="U71" i="17"/>
  <c r="U242" i="17" s="1"/>
  <c r="U262" i="17" s="1"/>
  <c r="T71" i="17"/>
  <c r="T242" i="17" s="1"/>
  <c r="T262" i="17" s="1"/>
  <c r="S71" i="17"/>
  <c r="S242" i="17" s="1"/>
  <c r="S262" i="17" s="1"/>
  <c r="R71" i="17"/>
  <c r="R242" i="17" s="1"/>
  <c r="R262" i="17" s="1"/>
  <c r="P71" i="17"/>
  <c r="K71" i="17"/>
  <c r="J71" i="17"/>
  <c r="W262" i="17" l="1"/>
  <c r="V262" i="17"/>
  <c r="W75" i="17"/>
  <c r="W71" i="17"/>
  <c r="W78" i="17"/>
  <c r="W73" i="17"/>
  <c r="W171" i="17"/>
  <c r="W61" i="17"/>
  <c r="V193" i="17"/>
  <c r="W193" i="17"/>
  <c r="W72" i="17"/>
  <c r="V61" i="17"/>
  <c r="V75" i="17"/>
  <c r="V171" i="17"/>
  <c r="V73" i="17"/>
  <c r="V72" i="17"/>
  <c r="V78" i="17"/>
  <c r="V71" i="17"/>
  <c r="W247" i="17" l="1"/>
  <c r="V247" i="17"/>
  <c r="V242" i="17"/>
  <c r="W242" i="17"/>
  <c r="J196" i="17"/>
  <c r="U170" i="17" l="1"/>
  <c r="T170" i="17"/>
  <c r="S170" i="17"/>
  <c r="R170" i="17"/>
  <c r="P170" i="17"/>
  <c r="Z170" i="17" s="1"/>
  <c r="J170" i="17"/>
  <c r="Y170" i="17" s="1"/>
  <c r="W170" i="17" l="1"/>
  <c r="V170" i="17"/>
  <c r="J121" i="17" l="1"/>
  <c r="J118" i="17"/>
  <c r="K127" i="17"/>
  <c r="K120" i="17"/>
  <c r="P127" i="17"/>
  <c r="P120" i="17"/>
  <c r="P118" i="17"/>
  <c r="U173" i="17" l="1"/>
  <c r="T173" i="17"/>
  <c r="S173" i="17"/>
  <c r="R173" i="17"/>
  <c r="P173" i="17"/>
  <c r="K173" i="17"/>
  <c r="J173" i="17"/>
  <c r="U127" i="17"/>
  <c r="T127" i="17"/>
  <c r="S127" i="17"/>
  <c r="R127" i="17"/>
  <c r="Z127" i="17"/>
  <c r="J127" i="17"/>
  <c r="Y127" i="17" s="1"/>
  <c r="W127" i="17" l="1"/>
  <c r="W173" i="17"/>
  <c r="V173" i="17"/>
  <c r="V127" i="17"/>
  <c r="T53" i="17"/>
  <c r="T46" i="17"/>
  <c r="S22" i="17"/>
  <c r="U46" i="17"/>
  <c r="W46" i="17" s="1"/>
  <c r="U53" i="17"/>
  <c r="W53" i="17" s="1"/>
  <c r="U41" i="17"/>
  <c r="U196" i="17"/>
  <c r="T196" i="17"/>
  <c r="S196" i="17"/>
  <c r="R196" i="17"/>
  <c r="U195" i="17"/>
  <c r="T195" i="17"/>
  <c r="S195" i="17"/>
  <c r="R195" i="17"/>
  <c r="U192" i="17"/>
  <c r="T192" i="17"/>
  <c r="S192" i="17"/>
  <c r="R192" i="17"/>
  <c r="U191" i="17"/>
  <c r="T191" i="17"/>
  <c r="S191" i="17"/>
  <c r="R191" i="17"/>
  <c r="U118" i="17"/>
  <c r="T118" i="17"/>
  <c r="S118" i="17"/>
  <c r="R118" i="17"/>
  <c r="U44" i="17"/>
  <c r="T44" i="17"/>
  <c r="S44" i="17"/>
  <c r="R44" i="17"/>
  <c r="H107" i="17"/>
  <c r="H227" i="17" s="1"/>
  <c r="T41" i="17"/>
  <c r="W41" i="17" s="1"/>
  <c r="Z199" i="17"/>
  <c r="U199" i="17"/>
  <c r="T199" i="17"/>
  <c r="S199" i="17"/>
  <c r="R199" i="17"/>
  <c r="K199" i="17"/>
  <c r="J199" i="17"/>
  <c r="Y199" i="17" s="1"/>
  <c r="P195" i="17"/>
  <c r="P192" i="17"/>
  <c r="P191" i="17"/>
  <c r="J195" i="17"/>
  <c r="Q192" i="17"/>
  <c r="Q190" i="17"/>
  <c r="K192" i="17"/>
  <c r="J192" i="17"/>
  <c r="K191" i="17"/>
  <c r="J191" i="17"/>
  <c r="U190" i="17"/>
  <c r="T190" i="17"/>
  <c r="S190" i="17"/>
  <c r="R190" i="17"/>
  <c r="P190" i="17"/>
  <c r="Z190" i="17" s="1"/>
  <c r="J190" i="17"/>
  <c r="Y190" i="17" s="1"/>
  <c r="U168" i="17"/>
  <c r="T168" i="17"/>
  <c r="S168" i="17"/>
  <c r="R168" i="17"/>
  <c r="Q168" i="17"/>
  <c r="P168" i="17"/>
  <c r="Z168" i="17" s="1"/>
  <c r="J168" i="17"/>
  <c r="Y168" i="17" s="1"/>
  <c r="U166" i="17"/>
  <c r="W166" i="17" s="1"/>
  <c r="T166" i="17"/>
  <c r="S166" i="17"/>
  <c r="R166" i="17"/>
  <c r="P166" i="17"/>
  <c r="Z166" i="17" s="1"/>
  <c r="J166" i="17"/>
  <c r="Y166" i="17" s="1"/>
  <c r="U129" i="17"/>
  <c r="T129" i="17"/>
  <c r="S129" i="17"/>
  <c r="R129" i="17"/>
  <c r="P129" i="17"/>
  <c r="Z129" i="17" s="1"/>
  <c r="K129" i="17"/>
  <c r="J129" i="17"/>
  <c r="Y129" i="17" s="1"/>
  <c r="U121" i="17"/>
  <c r="T121" i="17"/>
  <c r="S121" i="17"/>
  <c r="R121" i="17"/>
  <c r="P121" i="17"/>
  <c r="Z121" i="17" s="1"/>
  <c r="Y121" i="17"/>
  <c r="U120" i="17"/>
  <c r="T120" i="17"/>
  <c r="S120" i="17"/>
  <c r="R120" i="17"/>
  <c r="Z120" i="17"/>
  <c r="J120" i="17"/>
  <c r="Y120" i="17" s="1"/>
  <c r="U84" i="17"/>
  <c r="T84" i="17"/>
  <c r="S84" i="17"/>
  <c r="R84" i="17"/>
  <c r="P84" i="17"/>
  <c r="Z84" i="17" s="1"/>
  <c r="K84" i="17"/>
  <c r="J84" i="17"/>
  <c r="Y84" i="17" s="1"/>
  <c r="K41" i="17"/>
  <c r="J41" i="17"/>
  <c r="R41" i="17"/>
  <c r="S41" i="17"/>
  <c r="K53" i="17"/>
  <c r="J53" i="17"/>
  <c r="R53" i="17"/>
  <c r="S53" i="17"/>
  <c r="J46" i="17"/>
  <c r="R46" i="17"/>
  <c r="S46" i="17"/>
  <c r="K43" i="17"/>
  <c r="J44" i="17"/>
  <c r="U31" i="17"/>
  <c r="T31" i="17"/>
  <c r="S31" i="17"/>
  <c r="R31" i="17"/>
  <c r="K31" i="17"/>
  <c r="J31" i="17"/>
  <c r="U30" i="17"/>
  <c r="T30" i="17"/>
  <c r="S30" i="17"/>
  <c r="R30" i="17"/>
  <c r="J30" i="17"/>
  <c r="U28" i="17"/>
  <c r="T28" i="17"/>
  <c r="S28" i="17"/>
  <c r="R28" i="17"/>
  <c r="K28" i="17"/>
  <c r="J28" i="17"/>
  <c r="W195" i="17" l="1"/>
  <c r="W120" i="17"/>
  <c r="W121" i="17"/>
  <c r="W196" i="17"/>
  <c r="W118" i="17"/>
  <c r="W30" i="17"/>
  <c r="K237" i="17"/>
  <c r="J237" i="17"/>
  <c r="W191" i="17"/>
  <c r="W168" i="17"/>
  <c r="W190" i="17"/>
  <c r="W199" i="17"/>
  <c r="W192" i="17"/>
  <c r="W129" i="17"/>
  <c r="W84" i="17"/>
  <c r="W31" i="17"/>
  <c r="W28" i="17"/>
  <c r="V53" i="17"/>
  <c r="V195" i="17"/>
  <c r="V129" i="17"/>
  <c r="V44" i="17"/>
  <c r="V118" i="17"/>
  <c r="V46" i="17"/>
  <c r="V191" i="17"/>
  <c r="V192" i="17"/>
  <c r="V196" i="17"/>
  <c r="V41" i="17"/>
  <c r="V199" i="17"/>
  <c r="V168" i="17"/>
  <c r="V190" i="17"/>
  <c r="V166" i="17"/>
  <c r="V120" i="17"/>
  <c r="V84" i="17"/>
  <c r="V121" i="17"/>
  <c r="V30" i="17"/>
  <c r="V31" i="17"/>
  <c r="V28" i="17"/>
  <c r="K240" i="17" l="1"/>
  <c r="J240" i="17"/>
  <c r="Q237" i="17"/>
  <c r="U99" i="17" l="1"/>
  <c r="U245" i="17" s="1"/>
  <c r="U264" i="17" s="1"/>
  <c r="T99" i="17"/>
  <c r="T245" i="17" s="1"/>
  <c r="T264" i="17" s="1"/>
  <c r="S99" i="17"/>
  <c r="S245" i="17" s="1"/>
  <c r="S264" i="17" s="1"/>
  <c r="R99" i="17"/>
  <c r="R245" i="17" s="1"/>
  <c r="R264" i="17" s="1"/>
  <c r="P99" i="17"/>
  <c r="K99" i="17"/>
  <c r="J99" i="17"/>
  <c r="U98" i="17"/>
  <c r="T98" i="17"/>
  <c r="S98" i="17"/>
  <c r="R98" i="17"/>
  <c r="P98" i="17"/>
  <c r="K98" i="17"/>
  <c r="J98" i="17"/>
  <c r="W264" i="17" l="1"/>
  <c r="V264" i="17"/>
  <c r="V245" i="17"/>
  <c r="W245" i="17"/>
  <c r="W98" i="17"/>
  <c r="W99" i="17"/>
  <c r="V99" i="17"/>
  <c r="V98" i="17"/>
  <c r="J105" i="17" l="1"/>
  <c r="Y105" i="17" s="1"/>
  <c r="K105" i="17"/>
  <c r="P105" i="17"/>
  <c r="Z105" i="17" s="1"/>
  <c r="Q105" i="17"/>
  <c r="R105" i="17"/>
  <c r="S105" i="17"/>
  <c r="T105" i="17"/>
  <c r="U105" i="17"/>
  <c r="W105" i="17" l="1"/>
  <c r="V105" i="17"/>
  <c r="U80" i="17"/>
  <c r="T80" i="17"/>
  <c r="S80" i="17"/>
  <c r="R80" i="17"/>
  <c r="Q80" i="17"/>
  <c r="P80" i="17"/>
  <c r="K80" i="17"/>
  <c r="J80" i="17"/>
  <c r="W80" i="17" l="1"/>
  <c r="V80" i="17"/>
  <c r="U20" i="17"/>
  <c r="T20" i="17"/>
  <c r="S20" i="17"/>
  <c r="R20" i="17"/>
  <c r="K20" i="17"/>
  <c r="J20" i="17"/>
  <c r="Y20" i="17" s="1"/>
  <c r="W20" i="17" l="1"/>
  <c r="V20" i="17"/>
  <c r="U226" i="17" l="1"/>
  <c r="T226" i="17"/>
  <c r="S226" i="17"/>
  <c r="R226" i="17"/>
  <c r="K226" i="17"/>
  <c r="J226" i="17"/>
  <c r="W226" i="17" l="1"/>
  <c r="V226" i="17"/>
  <c r="P155" i="17"/>
  <c r="Z155" i="17" s="1"/>
  <c r="Q155" i="17"/>
  <c r="T155" i="17"/>
  <c r="W155" i="17" s="1"/>
  <c r="S155" i="17"/>
  <c r="R155" i="17"/>
  <c r="V155" i="17" l="1"/>
  <c r="U218" i="17"/>
  <c r="T218" i="17"/>
  <c r="S218" i="17"/>
  <c r="R218" i="17"/>
  <c r="K218" i="17"/>
  <c r="J218" i="17"/>
  <c r="G211" i="17"/>
  <c r="W218" i="17" l="1"/>
  <c r="V218" i="17"/>
  <c r="J239" i="17" l="1"/>
  <c r="K239" i="17"/>
  <c r="J241" i="17"/>
  <c r="K241" i="17"/>
  <c r="F253" i="17"/>
  <c r="R255" i="17" s="1"/>
  <c r="H253" i="17"/>
  <c r="G253" i="17"/>
  <c r="K238" i="17"/>
  <c r="J238" i="17"/>
  <c r="U145" i="17"/>
  <c r="T145" i="17"/>
  <c r="S145" i="17"/>
  <c r="R145" i="17"/>
  <c r="Q145" i="17"/>
  <c r="P145" i="17"/>
  <c r="J253" i="17" l="1"/>
  <c r="K253" i="17"/>
  <c r="W145" i="17"/>
  <c r="V145" i="17"/>
  <c r="U124" i="17"/>
  <c r="T124" i="17"/>
  <c r="S124" i="17"/>
  <c r="R124" i="17"/>
  <c r="Q124" i="17"/>
  <c r="P124" i="17"/>
  <c r="U144" i="17"/>
  <c r="T144" i="17"/>
  <c r="S144" i="17"/>
  <c r="R144" i="17"/>
  <c r="Q144" i="17"/>
  <c r="P144" i="17"/>
  <c r="W144" i="17" l="1"/>
  <c r="W124" i="17"/>
  <c r="V144" i="17"/>
  <c r="V124" i="17"/>
  <c r="U186" i="17"/>
  <c r="T186" i="17"/>
  <c r="S186" i="17"/>
  <c r="R186" i="17"/>
  <c r="U66" i="17"/>
  <c r="T66" i="17"/>
  <c r="S66" i="17"/>
  <c r="R66" i="17"/>
  <c r="U59" i="17"/>
  <c r="T59" i="17"/>
  <c r="S59" i="17"/>
  <c r="R59" i="17"/>
  <c r="K59" i="17"/>
  <c r="K58" i="17"/>
  <c r="J59" i="17"/>
  <c r="J58" i="17"/>
  <c r="Q59" i="17"/>
  <c r="P59" i="17"/>
  <c r="P66" i="17"/>
  <c r="Z66" i="17" s="1"/>
  <c r="K66" i="17"/>
  <c r="Y66" i="17"/>
  <c r="Q186" i="17"/>
  <c r="Q185" i="17"/>
  <c r="P186" i="17"/>
  <c r="K186" i="17"/>
  <c r="J186" i="17"/>
  <c r="W246" i="17" l="1"/>
  <c r="V246" i="17"/>
  <c r="W59" i="17"/>
  <c r="W66" i="17"/>
  <c r="W186" i="17"/>
  <c r="V186" i="17"/>
  <c r="V59" i="17"/>
  <c r="V66" i="17"/>
  <c r="U185" i="17"/>
  <c r="T185" i="17"/>
  <c r="S185" i="17"/>
  <c r="R185" i="17"/>
  <c r="P185" i="17"/>
  <c r="Z185" i="17" s="1"/>
  <c r="K185" i="17"/>
  <c r="J185" i="17"/>
  <c r="Y185" i="17" s="1"/>
  <c r="U135" i="17"/>
  <c r="T135" i="17"/>
  <c r="S135" i="17"/>
  <c r="R135" i="17"/>
  <c r="P135" i="17"/>
  <c r="Z135" i="17" s="1"/>
  <c r="J135" i="17"/>
  <c r="Y135" i="17" s="1"/>
  <c r="W185" i="17" l="1"/>
  <c r="W135" i="17"/>
  <c r="V185" i="17"/>
  <c r="V135" i="17"/>
  <c r="P154" i="17"/>
  <c r="Z154" i="17" s="1"/>
  <c r="P151" i="17"/>
  <c r="Z151" i="17" s="1"/>
  <c r="P42" i="17"/>
  <c r="Z42" i="17" s="1"/>
  <c r="P35" i="17"/>
  <c r="Z35" i="17" s="1"/>
  <c r="Z9" i="17"/>
  <c r="Z10" i="17"/>
  <c r="Z11" i="17"/>
  <c r="Z12" i="17"/>
  <c r="Z13" i="17"/>
  <c r="Z14" i="17"/>
  <c r="Z15" i="17"/>
  <c r="Z16" i="17"/>
  <c r="Z17" i="17"/>
  <c r="Z18" i="17"/>
  <c r="Z19" i="17"/>
  <c r="Z21" i="17"/>
  <c r="Z22" i="17"/>
  <c r="Z23" i="17"/>
  <c r="Z24" i="17"/>
  <c r="Z25" i="17"/>
  <c r="Z27" i="17"/>
  <c r="Z29" i="17"/>
  <c r="Z34" i="17"/>
  <c r="Z37" i="17"/>
  <c r="Z39" i="17"/>
  <c r="Z43" i="17"/>
  <c r="Z54" i="17"/>
  <c r="Z82" i="17"/>
  <c r="Z96" i="17"/>
  <c r="Z108" i="17"/>
  <c r="Z109" i="17"/>
  <c r="Z110" i="17"/>
  <c r="Z163" i="17"/>
  <c r="Z165" i="17"/>
  <c r="Z182" i="17"/>
  <c r="Z184" i="17"/>
  <c r="Z197" i="17"/>
  <c r="Z198" i="17"/>
  <c r="Z201" i="17"/>
  <c r="Z202" i="17"/>
  <c r="Z203" i="17"/>
  <c r="Z207" i="17"/>
  <c r="Z208" i="17"/>
  <c r="Z210" i="17"/>
  <c r="Z212" i="17"/>
  <c r="Z213" i="17"/>
  <c r="Z214" i="17"/>
  <c r="Z215" i="17"/>
  <c r="Z216" i="17"/>
  <c r="Z217" i="17"/>
  <c r="Z220" i="17"/>
  <c r="Z223" i="17"/>
  <c r="Z224" i="17"/>
  <c r="J125" i="17"/>
  <c r="Y125" i="17" s="1"/>
  <c r="Y9" i="17"/>
  <c r="Y12" i="17"/>
  <c r="Y14" i="17"/>
  <c r="Y18" i="17"/>
  <c r="Y68" i="17"/>
  <c r="Y70" i="17"/>
  <c r="Y91" i="17"/>
  <c r="Y111" i="17"/>
  <c r="Y123" i="17"/>
  <c r="Y154" i="17"/>
  <c r="Y180" i="17"/>
  <c r="Y219" i="17"/>
  <c r="Y220" i="17"/>
  <c r="Y228" i="17"/>
  <c r="Y229" i="17"/>
  <c r="J15" i="17"/>
  <c r="Y15" i="17" s="1"/>
  <c r="G107" i="17" l="1"/>
  <c r="G227" i="17" s="1"/>
  <c r="Q42" i="17" l="1"/>
  <c r="U96" i="17"/>
  <c r="U244" i="17" s="1"/>
  <c r="K126" i="17"/>
  <c r="K125" i="17"/>
  <c r="K96" i="17"/>
  <c r="J96" i="17"/>
  <c r="O221" i="17"/>
  <c r="N221" i="17"/>
  <c r="M221" i="17"/>
  <c r="L221" i="17"/>
  <c r="G221" i="17"/>
  <c r="H221" i="17"/>
  <c r="F221" i="17"/>
  <c r="K225" i="17"/>
  <c r="J225" i="17"/>
  <c r="Y225" i="17" s="1"/>
  <c r="Q222" i="17"/>
  <c r="P222" i="17"/>
  <c r="Z222" i="17" s="1"/>
  <c r="U225" i="17"/>
  <c r="T225" i="17"/>
  <c r="S225" i="17"/>
  <c r="R225" i="17"/>
  <c r="Q225" i="17"/>
  <c r="P225" i="17"/>
  <c r="Z225" i="17" s="1"/>
  <c r="U224" i="17"/>
  <c r="T224" i="17"/>
  <c r="S224" i="17"/>
  <c r="R224" i="17"/>
  <c r="J224" i="17"/>
  <c r="Y224" i="17" s="1"/>
  <c r="U223" i="17"/>
  <c r="T223" i="17"/>
  <c r="S223" i="17"/>
  <c r="R223" i="17"/>
  <c r="K223" i="17"/>
  <c r="J223" i="17"/>
  <c r="Y223" i="17" s="1"/>
  <c r="U222" i="17"/>
  <c r="T222" i="17"/>
  <c r="S222" i="17"/>
  <c r="R222" i="17"/>
  <c r="J222" i="17"/>
  <c r="Y222" i="17" s="1"/>
  <c r="U37" i="17"/>
  <c r="T37" i="17"/>
  <c r="S37" i="17"/>
  <c r="R37" i="17"/>
  <c r="Q138" i="17"/>
  <c r="U123" i="17"/>
  <c r="T123" i="17"/>
  <c r="S123" i="17"/>
  <c r="Q123" i="17"/>
  <c r="P123" i="17"/>
  <c r="Z123" i="17" s="1"/>
  <c r="R123" i="17"/>
  <c r="U65" i="17"/>
  <c r="T65" i="17"/>
  <c r="S65" i="17"/>
  <c r="R65" i="17"/>
  <c r="Q65" i="17"/>
  <c r="P65" i="17"/>
  <c r="Z65" i="17" s="1"/>
  <c r="K65" i="17"/>
  <c r="Y65" i="17"/>
  <c r="J37" i="17"/>
  <c r="Y37" i="17" s="1"/>
  <c r="T96" i="17"/>
  <c r="T244" i="17" s="1"/>
  <c r="Z77" i="17"/>
  <c r="P76" i="17"/>
  <c r="Z76" i="17" s="1"/>
  <c r="Q70" i="17"/>
  <c r="P70" i="17"/>
  <c r="Z70" i="17" s="1"/>
  <c r="Q69" i="17"/>
  <c r="P69" i="17"/>
  <c r="Z69" i="17" s="1"/>
  <c r="Q68" i="17"/>
  <c r="P68" i="17"/>
  <c r="Z68" i="17" s="1"/>
  <c r="Q67" i="17"/>
  <c r="P67" i="17"/>
  <c r="Z67" i="17" s="1"/>
  <c r="P64" i="17"/>
  <c r="K67" i="17"/>
  <c r="J67" i="17"/>
  <c r="Y67" i="17" s="1"/>
  <c r="R96" i="17"/>
  <c r="R244" i="17" s="1"/>
  <c r="S96" i="17"/>
  <c r="S244" i="17" s="1"/>
  <c r="V244" i="17" l="1"/>
  <c r="W244" i="17"/>
  <c r="W65" i="17"/>
  <c r="W123" i="17"/>
  <c r="W222" i="17"/>
  <c r="W223" i="17"/>
  <c r="W225" i="17"/>
  <c r="W96" i="17"/>
  <c r="W37" i="17"/>
  <c r="Y96" i="17"/>
  <c r="K221" i="17"/>
  <c r="V222" i="17"/>
  <c r="Z64" i="17"/>
  <c r="V65" i="17"/>
  <c r="V96" i="17"/>
  <c r="J88" i="17"/>
  <c r="Y88" i="17" s="1"/>
  <c r="V123" i="17"/>
  <c r="J221" i="17"/>
  <c r="Y221" i="17" s="1"/>
  <c r="V225" i="17"/>
  <c r="V224" i="17"/>
  <c r="V223" i="17"/>
  <c r="J116" i="17"/>
  <c r="Y116" i="17" s="1"/>
  <c r="V37" i="17"/>
  <c r="J8" i="17"/>
  <c r="Y8" i="17" l="1"/>
  <c r="Q221" i="17"/>
  <c r="P221" i="17"/>
  <c r="Z221" i="17" s="1"/>
  <c r="P219" i="17"/>
  <c r="Z219" i="17" s="1"/>
  <c r="N139" i="17"/>
  <c r="U126" i="17"/>
  <c r="T126" i="17"/>
  <c r="S126" i="17"/>
  <c r="R126" i="17"/>
  <c r="Q126" i="17"/>
  <c r="P126" i="17"/>
  <c r="Z126" i="17" s="1"/>
  <c r="J126" i="17"/>
  <c r="Y126" i="17" s="1"/>
  <c r="U136" i="17"/>
  <c r="T136" i="17"/>
  <c r="S136" i="17"/>
  <c r="R136" i="17"/>
  <c r="P136" i="17"/>
  <c r="Z136" i="17" s="1"/>
  <c r="J136" i="17"/>
  <c r="Y136" i="17" s="1"/>
  <c r="U16" i="17"/>
  <c r="T16" i="17"/>
  <c r="S16" i="17"/>
  <c r="R16" i="17"/>
  <c r="K16" i="17"/>
  <c r="J16" i="17"/>
  <c r="Y16" i="17" s="1"/>
  <c r="U15" i="17"/>
  <c r="T15" i="17"/>
  <c r="S15" i="17"/>
  <c r="R15" i="17"/>
  <c r="H211" i="17"/>
  <c r="K211" i="17" s="1"/>
  <c r="J107" i="17"/>
  <c r="Y107" i="17" s="1"/>
  <c r="P36" i="17"/>
  <c r="Z36" i="17" s="1"/>
  <c r="U13" i="17"/>
  <c r="U238" i="17" s="1"/>
  <c r="U258" i="17" s="1"/>
  <c r="T13" i="17"/>
  <c r="J13" i="17"/>
  <c r="Y13" i="17" s="1"/>
  <c r="U39" i="17"/>
  <c r="U36" i="17"/>
  <c r="S36" i="17"/>
  <c r="R36" i="17"/>
  <c r="J110" i="17"/>
  <c r="Y110" i="17" s="1"/>
  <c r="J109" i="17"/>
  <c r="Y109" i="17" s="1"/>
  <c r="U110" i="17"/>
  <c r="T110" i="17"/>
  <c r="S110" i="17"/>
  <c r="R110" i="17"/>
  <c r="U109" i="17"/>
  <c r="U112" i="17"/>
  <c r="T109" i="17"/>
  <c r="W109" i="17" s="1"/>
  <c r="S109" i="17"/>
  <c r="S112" i="17"/>
  <c r="R109" i="17"/>
  <c r="K110" i="17"/>
  <c r="K109" i="17"/>
  <c r="Q35" i="17"/>
  <c r="U34" i="17"/>
  <c r="U240" i="17" s="1"/>
  <c r="U260" i="17" s="1"/>
  <c r="T34" i="17"/>
  <c r="T240" i="17" s="1"/>
  <c r="T260" i="17" s="1"/>
  <c r="S34" i="17"/>
  <c r="S240" i="17" s="1"/>
  <c r="S260" i="17" s="1"/>
  <c r="R34" i="17"/>
  <c r="R240" i="17" s="1"/>
  <c r="R260" i="17" s="1"/>
  <c r="T36" i="17"/>
  <c r="O107" i="17"/>
  <c r="O227" i="17" s="1"/>
  <c r="N107" i="17"/>
  <c r="N227" i="17" s="1"/>
  <c r="M107" i="17"/>
  <c r="M227" i="17" s="1"/>
  <c r="L107" i="17"/>
  <c r="L227" i="17" s="1"/>
  <c r="S111" i="17"/>
  <c r="R111" i="17"/>
  <c r="F107" i="17"/>
  <c r="F227" i="17" s="1"/>
  <c r="K36" i="17"/>
  <c r="J36" i="17"/>
  <c r="Y36" i="17" s="1"/>
  <c r="J17" i="17"/>
  <c r="Y17" i="17" s="1"/>
  <c r="U17" i="17"/>
  <c r="T17" i="17"/>
  <c r="S17" i="17"/>
  <c r="R17" i="17"/>
  <c r="K17" i="17"/>
  <c r="R13" i="17"/>
  <c r="R238" i="17" s="1"/>
  <c r="R258" i="17" s="1"/>
  <c r="S13" i="17"/>
  <c r="S238" i="17" s="1"/>
  <c r="S258" i="17" s="1"/>
  <c r="S146" i="17"/>
  <c r="R146" i="17"/>
  <c r="O111" i="17"/>
  <c r="U111" i="17" s="1"/>
  <c r="N111" i="17"/>
  <c r="Q91" i="17"/>
  <c r="O91" i="17"/>
  <c r="N91" i="17"/>
  <c r="M91" i="17"/>
  <c r="S91" i="17" s="1"/>
  <c r="L91" i="17"/>
  <c r="R91" i="17" s="1"/>
  <c r="U91" i="17"/>
  <c r="U77" i="17"/>
  <c r="T77" i="17"/>
  <c r="S77" i="17"/>
  <c r="R77" i="17"/>
  <c r="K77" i="17"/>
  <c r="J77" i="17"/>
  <c r="Y77" i="17" s="1"/>
  <c r="U114" i="17"/>
  <c r="T114" i="17"/>
  <c r="S114" i="17"/>
  <c r="R114" i="17"/>
  <c r="P114" i="17"/>
  <c r="Z114" i="17" s="1"/>
  <c r="K114" i="17"/>
  <c r="J114" i="17"/>
  <c r="Y114" i="17" s="1"/>
  <c r="P83" i="17"/>
  <c r="Z83" i="17" s="1"/>
  <c r="K182" i="17"/>
  <c r="J182" i="17"/>
  <c r="Y182" i="17" s="1"/>
  <c r="S182" i="17"/>
  <c r="U184" i="17"/>
  <c r="T184" i="17"/>
  <c r="U182" i="17"/>
  <c r="T182" i="17"/>
  <c r="K184" i="17"/>
  <c r="J184" i="17"/>
  <c r="Y184" i="17" s="1"/>
  <c r="U68" i="17"/>
  <c r="T68" i="17"/>
  <c r="S68" i="17"/>
  <c r="R68" i="17"/>
  <c r="U69" i="17"/>
  <c r="T69" i="17"/>
  <c r="S69" i="17"/>
  <c r="R69" i="17"/>
  <c r="J69" i="17"/>
  <c r="Y69" i="17" s="1"/>
  <c r="G209" i="17"/>
  <c r="G205" i="17"/>
  <c r="R182" i="17"/>
  <c r="R184" i="17"/>
  <c r="S184" i="17"/>
  <c r="J132" i="17"/>
  <c r="Y132" i="17" s="1"/>
  <c r="U175" i="17"/>
  <c r="T175" i="17"/>
  <c r="K187" i="17"/>
  <c r="K183" i="17"/>
  <c r="K181" i="17"/>
  <c r="P134" i="17"/>
  <c r="Z134" i="17" s="1"/>
  <c r="P158" i="17"/>
  <c r="Z158" i="17" s="1"/>
  <c r="P159" i="17"/>
  <c r="Z159" i="17" s="1"/>
  <c r="Z174" i="17"/>
  <c r="P187" i="17"/>
  <c r="Z187" i="17" s="1"/>
  <c r="U158" i="17"/>
  <c r="U157" i="17"/>
  <c r="U156" i="17"/>
  <c r="U154" i="17"/>
  <c r="Q154" i="17"/>
  <c r="T154" i="17"/>
  <c r="S154" i="17"/>
  <c r="R154" i="17"/>
  <c r="Q189" i="17"/>
  <c r="Q160" i="17"/>
  <c r="Q209" i="17"/>
  <c r="Q208" i="17"/>
  <c r="Q207" i="17"/>
  <c r="Q206" i="17"/>
  <c r="Q204" i="17"/>
  <c r="Q203" i="17"/>
  <c r="Q202" i="17"/>
  <c r="Q180" i="17"/>
  <c r="P180" i="17"/>
  <c r="Z180" i="17" s="1"/>
  <c r="U180" i="17"/>
  <c r="T180" i="17"/>
  <c r="S180" i="17"/>
  <c r="R180" i="17"/>
  <c r="K174" i="17"/>
  <c r="K35" i="17"/>
  <c r="Q164" i="17"/>
  <c r="P164" i="17"/>
  <c r="Z164" i="17" s="1"/>
  <c r="K117" i="17"/>
  <c r="U113" i="17"/>
  <c r="U159" i="17"/>
  <c r="U212" i="17"/>
  <c r="U216" i="17"/>
  <c r="T216" i="17"/>
  <c r="U201" i="17"/>
  <c r="U164" i="17"/>
  <c r="T164" i="17"/>
  <c r="U174" i="17"/>
  <c r="T113" i="17"/>
  <c r="T159" i="17"/>
  <c r="T197" i="17"/>
  <c r="T201" i="17"/>
  <c r="T212" i="17"/>
  <c r="T189" i="17"/>
  <c r="T174" i="17"/>
  <c r="T188" i="17"/>
  <c r="T229" i="17"/>
  <c r="J217" i="17"/>
  <c r="Y217" i="17" s="1"/>
  <c r="J216" i="17"/>
  <c r="Y216" i="17" s="1"/>
  <c r="J215" i="17"/>
  <c r="Y215" i="17" s="1"/>
  <c r="J214" i="17"/>
  <c r="Y214" i="17" s="1"/>
  <c r="J213" i="17"/>
  <c r="Y213" i="17" s="1"/>
  <c r="J212" i="17"/>
  <c r="Y212" i="17" s="1"/>
  <c r="J210" i="17"/>
  <c r="Y210" i="17" s="1"/>
  <c r="H209" i="17"/>
  <c r="J208" i="17"/>
  <c r="Y208" i="17" s="1"/>
  <c r="J207" i="17"/>
  <c r="Y207" i="17" s="1"/>
  <c r="J206" i="17"/>
  <c r="Y206" i="17" s="1"/>
  <c r="H205" i="17"/>
  <c r="I205" i="17" s="1"/>
  <c r="J204" i="17"/>
  <c r="Y204" i="17" s="1"/>
  <c r="J203" i="17"/>
  <c r="Y203" i="17" s="1"/>
  <c r="J202" i="17"/>
  <c r="Y202" i="17" s="1"/>
  <c r="J201" i="17"/>
  <c r="J198" i="17"/>
  <c r="Y198" i="17" s="1"/>
  <c r="J197" i="17"/>
  <c r="Y197" i="17" s="1"/>
  <c r="J189" i="17"/>
  <c r="Y189" i="17" s="1"/>
  <c r="J188" i="17"/>
  <c r="Y188" i="17" s="1"/>
  <c r="J187" i="17"/>
  <c r="Y187" i="17" s="1"/>
  <c r="J183" i="17"/>
  <c r="Y183" i="17" s="1"/>
  <c r="J181" i="17"/>
  <c r="Y181" i="17" s="1"/>
  <c r="J179" i="17"/>
  <c r="Y179" i="17" s="1"/>
  <c r="J178" i="17"/>
  <c r="Y178" i="17" s="1"/>
  <c r="J177" i="17"/>
  <c r="Y177" i="17" s="1"/>
  <c r="J176" i="17"/>
  <c r="Y176" i="17" s="1"/>
  <c r="J175" i="17"/>
  <c r="Y175" i="17" s="1"/>
  <c r="J174" i="17"/>
  <c r="Y174" i="17" s="1"/>
  <c r="J165" i="17"/>
  <c r="Y165" i="17" s="1"/>
  <c r="J164" i="17"/>
  <c r="Y164" i="17" s="1"/>
  <c r="J163" i="17"/>
  <c r="Y163" i="17" s="1"/>
  <c r="J162" i="17"/>
  <c r="Y162" i="17" s="1"/>
  <c r="J161" i="17"/>
  <c r="Y161" i="17" s="1"/>
  <c r="J160" i="17"/>
  <c r="Y160" i="17" s="1"/>
  <c r="J159" i="17"/>
  <c r="Y159" i="17" s="1"/>
  <c r="J158" i="17"/>
  <c r="Y158" i="17" s="1"/>
  <c r="J157" i="17"/>
  <c r="Y157" i="17" s="1"/>
  <c r="J156" i="17"/>
  <c r="Y156" i="17" s="1"/>
  <c r="J153" i="17"/>
  <c r="Y153" i="17" s="1"/>
  <c r="J152" i="17"/>
  <c r="Y152" i="17" s="1"/>
  <c r="J151" i="17"/>
  <c r="Y151" i="17" s="1"/>
  <c r="J150" i="17"/>
  <c r="Y150" i="17" s="1"/>
  <c r="J149" i="17"/>
  <c r="Y149" i="17" s="1"/>
  <c r="J148" i="17"/>
  <c r="Y148" i="17" s="1"/>
  <c r="J147" i="17"/>
  <c r="Y147" i="17" s="1"/>
  <c r="J146" i="17"/>
  <c r="Y146" i="17" s="1"/>
  <c r="J143" i="17"/>
  <c r="Y143" i="17" s="1"/>
  <c r="J142" i="17"/>
  <c r="Y142" i="17" s="1"/>
  <c r="J141" i="17"/>
  <c r="Y141" i="17" s="1"/>
  <c r="J140" i="17"/>
  <c r="Y140" i="17" s="1"/>
  <c r="J139" i="17"/>
  <c r="Y139" i="17" s="1"/>
  <c r="J138" i="17"/>
  <c r="J137" i="17"/>
  <c r="Y137" i="17" s="1"/>
  <c r="J134" i="17"/>
  <c r="Y134" i="17" s="1"/>
  <c r="J133" i="17"/>
  <c r="Y133" i="17" s="1"/>
  <c r="J131" i="17"/>
  <c r="Y131" i="17" s="1"/>
  <c r="J122" i="17"/>
  <c r="Y122" i="17" s="1"/>
  <c r="J117" i="17"/>
  <c r="Y117" i="17" s="1"/>
  <c r="J113" i="17"/>
  <c r="Y113" i="17" s="1"/>
  <c r="J112" i="17"/>
  <c r="Y112" i="17" s="1"/>
  <c r="J108" i="17"/>
  <c r="Y108" i="17" s="1"/>
  <c r="J106" i="17"/>
  <c r="Y106" i="17" s="1"/>
  <c r="J103" i="17"/>
  <c r="Y103" i="17" s="1"/>
  <c r="J102" i="17"/>
  <c r="Y102" i="17" s="1"/>
  <c r="J97" i="17"/>
  <c r="Y97" i="17" s="1"/>
  <c r="J95" i="17"/>
  <c r="Y95" i="17" s="1"/>
  <c r="J94" i="17"/>
  <c r="Y94" i="17" s="1"/>
  <c r="J100" i="17"/>
  <c r="Y100" i="17" s="1"/>
  <c r="J90" i="17"/>
  <c r="Y90" i="17" s="1"/>
  <c r="J89" i="17"/>
  <c r="Y89" i="17" s="1"/>
  <c r="J87" i="17"/>
  <c r="Y87" i="17" s="1"/>
  <c r="J83" i="17"/>
  <c r="Y83" i="17" s="1"/>
  <c r="J82" i="17"/>
  <c r="Y82" i="17" s="1"/>
  <c r="J79" i="17"/>
  <c r="Y79" i="17" s="1"/>
  <c r="J76" i="17"/>
  <c r="Y76" i="17" s="1"/>
  <c r="J64" i="17"/>
  <c r="Y64" i="17" s="1"/>
  <c r="J63" i="17"/>
  <c r="Y63" i="17" s="1"/>
  <c r="Y58" i="17"/>
  <c r="J57" i="17"/>
  <c r="Y57" i="17" s="1"/>
  <c r="J10" i="17"/>
  <c r="Y10" i="17" s="1"/>
  <c r="J11" i="17"/>
  <c r="Y11" i="17" s="1"/>
  <c r="J19" i="17"/>
  <c r="J21" i="17"/>
  <c r="Y21" i="17" s="1"/>
  <c r="J22" i="17"/>
  <c r="Y22" i="17" s="1"/>
  <c r="J23" i="17"/>
  <c r="Y23" i="17" s="1"/>
  <c r="J24" i="17"/>
  <c r="Y24" i="17" s="1"/>
  <c r="J25" i="17"/>
  <c r="Y25" i="17" s="1"/>
  <c r="J27" i="17"/>
  <c r="Y27" i="17" s="1"/>
  <c r="J29" i="17"/>
  <c r="Y29" i="17" s="1"/>
  <c r="J34" i="17"/>
  <c r="Y34" i="17" s="1"/>
  <c r="J35" i="17"/>
  <c r="Y35" i="17" s="1"/>
  <c r="J40" i="17"/>
  <c r="Y40" i="17" s="1"/>
  <c r="J42" i="17"/>
  <c r="Y42" i="17" s="1"/>
  <c r="J43" i="17"/>
  <c r="Y43" i="17" s="1"/>
  <c r="J39" i="17"/>
  <c r="Y39" i="17" s="1"/>
  <c r="J54" i="17"/>
  <c r="Y54" i="17" s="1"/>
  <c r="J45" i="17"/>
  <c r="Y45" i="17" s="1"/>
  <c r="U160" i="17"/>
  <c r="O139" i="17"/>
  <c r="U187" i="17"/>
  <c r="U188" i="17"/>
  <c r="U189" i="17"/>
  <c r="U197" i="17"/>
  <c r="U213" i="17"/>
  <c r="U214" i="17"/>
  <c r="U215" i="17"/>
  <c r="U217" i="17"/>
  <c r="U219" i="17"/>
  <c r="T160" i="17"/>
  <c r="T187" i="17"/>
  <c r="T213" i="17"/>
  <c r="T214" i="17"/>
  <c r="T215" i="17"/>
  <c r="T217" i="17"/>
  <c r="T219" i="17"/>
  <c r="S212" i="17"/>
  <c r="S213" i="17"/>
  <c r="S214" i="17"/>
  <c r="S215" i="17"/>
  <c r="S216" i="17"/>
  <c r="S217" i="17"/>
  <c r="S219" i="17"/>
  <c r="R212" i="17"/>
  <c r="R213" i="17"/>
  <c r="R214" i="17"/>
  <c r="R215" i="17"/>
  <c r="R216" i="17"/>
  <c r="R217" i="17"/>
  <c r="R219" i="17"/>
  <c r="O211" i="17"/>
  <c r="N211" i="17"/>
  <c r="M211" i="17"/>
  <c r="L211" i="17"/>
  <c r="I219" i="17"/>
  <c r="S159" i="17"/>
  <c r="S160" i="17"/>
  <c r="S113" i="17"/>
  <c r="M139" i="17"/>
  <c r="S164" i="17"/>
  <c r="S174" i="17"/>
  <c r="S187" i="17"/>
  <c r="S188" i="17"/>
  <c r="S189" i="17"/>
  <c r="S197" i="17"/>
  <c r="S201" i="17"/>
  <c r="U10" i="17"/>
  <c r="U11" i="17"/>
  <c r="T11" i="17"/>
  <c r="U19" i="17"/>
  <c r="U21" i="17"/>
  <c r="U22" i="17"/>
  <c r="U23" i="17"/>
  <c r="U24" i="17"/>
  <c r="U25" i="17"/>
  <c r="U27" i="17"/>
  <c r="U29" i="17"/>
  <c r="U35" i="17"/>
  <c r="U165" i="17"/>
  <c r="U203" i="17"/>
  <c r="U90" i="17"/>
  <c r="U243" i="17" s="1"/>
  <c r="U263" i="17" s="1"/>
  <c r="T90" i="17"/>
  <c r="T243" i="17" s="1"/>
  <c r="T263" i="17" s="1"/>
  <c r="U198" i="17"/>
  <c r="U64" i="17"/>
  <c r="T64" i="17"/>
  <c r="T10" i="17"/>
  <c r="T19" i="17"/>
  <c r="T21" i="17"/>
  <c r="T22" i="17"/>
  <c r="T23" i="17"/>
  <c r="T24" i="17"/>
  <c r="T25" i="17"/>
  <c r="T27" i="17"/>
  <c r="T29" i="17"/>
  <c r="T35" i="17"/>
  <c r="T165" i="17"/>
  <c r="T203" i="17"/>
  <c r="T198" i="17"/>
  <c r="S10" i="17"/>
  <c r="S35" i="17"/>
  <c r="S11" i="17"/>
  <c r="S19" i="17"/>
  <c r="S21" i="17"/>
  <c r="S23" i="17"/>
  <c r="S24" i="17"/>
  <c r="S25" i="17"/>
  <c r="S27" i="17"/>
  <c r="S29" i="17"/>
  <c r="S165" i="17"/>
  <c r="S203" i="17"/>
  <c r="S90" i="17"/>
  <c r="S243" i="17" s="1"/>
  <c r="S263" i="17" s="1"/>
  <c r="S198" i="17"/>
  <c r="S64" i="17"/>
  <c r="R10" i="17"/>
  <c r="R11" i="17"/>
  <c r="R19" i="17"/>
  <c r="R21" i="17"/>
  <c r="R22" i="17"/>
  <c r="R23" i="17"/>
  <c r="R24" i="17"/>
  <c r="R25" i="17"/>
  <c r="R27" i="17"/>
  <c r="R29" i="17"/>
  <c r="R35" i="17"/>
  <c r="R165" i="17"/>
  <c r="R203" i="17"/>
  <c r="R90" i="17"/>
  <c r="R243" i="17" s="1"/>
  <c r="R263" i="17" s="1"/>
  <c r="R198" i="17"/>
  <c r="R64" i="17"/>
  <c r="L139" i="17"/>
  <c r="R187" i="17"/>
  <c r="R159" i="17"/>
  <c r="R160" i="17"/>
  <c r="R113" i="17"/>
  <c r="R164" i="17"/>
  <c r="R174" i="17"/>
  <c r="R188" i="17"/>
  <c r="R189" i="17"/>
  <c r="R197" i="17"/>
  <c r="R201" i="17"/>
  <c r="U108" i="17"/>
  <c r="T108" i="17"/>
  <c r="S108" i="17"/>
  <c r="R108" i="17"/>
  <c r="U54" i="17"/>
  <c r="T54" i="17"/>
  <c r="S54" i="17"/>
  <c r="R54" i="17"/>
  <c r="U43" i="17"/>
  <c r="T43" i="17"/>
  <c r="S43" i="17"/>
  <c r="R43" i="17"/>
  <c r="U42" i="17"/>
  <c r="T42" i="17"/>
  <c r="S42" i="17"/>
  <c r="R42" i="17"/>
  <c r="U40" i="17"/>
  <c r="T40" i="17"/>
  <c r="S40" i="17"/>
  <c r="R40" i="17"/>
  <c r="T39" i="17"/>
  <c r="S39" i="17"/>
  <c r="R39" i="17"/>
  <c r="K34" i="17"/>
  <c r="O205" i="17"/>
  <c r="N205" i="17"/>
  <c r="F205" i="17"/>
  <c r="F209" i="17"/>
  <c r="S209" i="17" s="1"/>
  <c r="S175" i="17"/>
  <c r="M205" i="17"/>
  <c r="R175" i="17"/>
  <c r="L205" i="17"/>
  <c r="U229" i="17"/>
  <c r="R229" i="17"/>
  <c r="U228" i="17"/>
  <c r="T228" i="17"/>
  <c r="S228" i="17"/>
  <c r="R228" i="17"/>
  <c r="U220" i="17"/>
  <c r="T220" i="17"/>
  <c r="S220" i="17"/>
  <c r="R220" i="17"/>
  <c r="U210" i="17"/>
  <c r="T210" i="17"/>
  <c r="S210" i="17"/>
  <c r="R210" i="17"/>
  <c r="U208" i="17"/>
  <c r="T208" i="17"/>
  <c r="S208" i="17"/>
  <c r="R208" i="17"/>
  <c r="U207" i="17"/>
  <c r="T207" i="17"/>
  <c r="S207" i="17"/>
  <c r="R207" i="17"/>
  <c r="U206" i="17"/>
  <c r="T206" i="17"/>
  <c r="S206" i="17"/>
  <c r="R206" i="17"/>
  <c r="U204" i="17"/>
  <c r="T204" i="17"/>
  <c r="S204" i="17"/>
  <c r="R204" i="17"/>
  <c r="U202" i="17"/>
  <c r="T202" i="17"/>
  <c r="S202" i="17"/>
  <c r="R202" i="17"/>
  <c r="U183" i="17"/>
  <c r="T183" i="17"/>
  <c r="S183" i="17"/>
  <c r="R183" i="17"/>
  <c r="U181" i="17"/>
  <c r="T181" i="17"/>
  <c r="S181" i="17"/>
  <c r="R181" i="17"/>
  <c r="U179" i="17"/>
  <c r="T179" i="17"/>
  <c r="S179" i="17"/>
  <c r="R179" i="17"/>
  <c r="U178" i="17"/>
  <c r="T178" i="17"/>
  <c r="S178" i="17"/>
  <c r="R178" i="17"/>
  <c r="U177" i="17"/>
  <c r="T177" i="17"/>
  <c r="S177" i="17"/>
  <c r="R177" i="17"/>
  <c r="U176" i="17"/>
  <c r="T176" i="17"/>
  <c r="S176" i="17"/>
  <c r="R176" i="17"/>
  <c r="U163" i="17"/>
  <c r="T163" i="17"/>
  <c r="S163" i="17"/>
  <c r="R163" i="17"/>
  <c r="U162" i="17"/>
  <c r="T162" i="17"/>
  <c r="S162" i="17"/>
  <c r="R162" i="17"/>
  <c r="U161" i="17"/>
  <c r="T161" i="17"/>
  <c r="S161" i="17"/>
  <c r="R161" i="17"/>
  <c r="T158" i="17"/>
  <c r="S158" i="17"/>
  <c r="R158" i="17"/>
  <c r="T157" i="17"/>
  <c r="S157" i="17"/>
  <c r="R157" i="17"/>
  <c r="T156" i="17"/>
  <c r="S156" i="17"/>
  <c r="R156" i="17"/>
  <c r="U153" i="17"/>
  <c r="T153" i="17"/>
  <c r="S153" i="17"/>
  <c r="R153" i="17"/>
  <c r="U152" i="17"/>
  <c r="T152" i="17"/>
  <c r="S152" i="17"/>
  <c r="R152" i="17"/>
  <c r="U151" i="17"/>
  <c r="T151" i="17"/>
  <c r="S151" i="17"/>
  <c r="R151" i="17"/>
  <c r="U150" i="17"/>
  <c r="T150" i="17"/>
  <c r="S150" i="17"/>
  <c r="R150" i="17"/>
  <c r="U149" i="17"/>
  <c r="T149" i="17"/>
  <c r="S149" i="17"/>
  <c r="R149" i="17"/>
  <c r="U148" i="17"/>
  <c r="T148" i="17"/>
  <c r="S148" i="17"/>
  <c r="R148" i="17"/>
  <c r="U147" i="17"/>
  <c r="T147" i="17"/>
  <c r="S147" i="17"/>
  <c r="R147" i="17"/>
  <c r="U146" i="17"/>
  <c r="T146" i="17"/>
  <c r="U143" i="17"/>
  <c r="T143" i="17"/>
  <c r="S143" i="17"/>
  <c r="R143" i="17"/>
  <c r="U142" i="17"/>
  <c r="T142" i="17"/>
  <c r="S142" i="17"/>
  <c r="R142" i="17"/>
  <c r="U141" i="17"/>
  <c r="T141" i="17"/>
  <c r="S141" i="17"/>
  <c r="R141" i="17"/>
  <c r="U140" i="17"/>
  <c r="T140" i="17"/>
  <c r="S140" i="17"/>
  <c r="R140" i="17"/>
  <c r="U138" i="17"/>
  <c r="T138" i="17"/>
  <c r="S138" i="17"/>
  <c r="R138" i="17"/>
  <c r="U137" i="17"/>
  <c r="T137" i="17"/>
  <c r="S137" i="17"/>
  <c r="R137" i="17"/>
  <c r="U134" i="17"/>
  <c r="T134" i="17"/>
  <c r="S134" i="17"/>
  <c r="R134" i="17"/>
  <c r="U133" i="17"/>
  <c r="T133" i="17"/>
  <c r="S133" i="17"/>
  <c r="R133" i="17"/>
  <c r="U132" i="17"/>
  <c r="T132" i="17"/>
  <c r="S132" i="17"/>
  <c r="R132" i="17"/>
  <c r="U131" i="17"/>
  <c r="T131" i="17"/>
  <c r="S131" i="17"/>
  <c r="R131" i="17"/>
  <c r="U125" i="17"/>
  <c r="T125" i="17"/>
  <c r="S125" i="17"/>
  <c r="R125" i="17"/>
  <c r="U122" i="17"/>
  <c r="T122" i="17"/>
  <c r="S122" i="17"/>
  <c r="R122" i="17"/>
  <c r="U117" i="17"/>
  <c r="T117" i="17"/>
  <c r="S117" i="17"/>
  <c r="R117" i="17"/>
  <c r="T112" i="17"/>
  <c r="R112" i="17"/>
  <c r="U106" i="17"/>
  <c r="T106" i="17"/>
  <c r="S106" i="17"/>
  <c r="R106" i="17"/>
  <c r="U102" i="17"/>
  <c r="U103" i="17"/>
  <c r="T102" i="17"/>
  <c r="T103" i="17"/>
  <c r="S103" i="17"/>
  <c r="R103" i="17"/>
  <c r="S102" i="17"/>
  <c r="S101" i="17" s="1"/>
  <c r="R102" i="17"/>
  <c r="R101" i="17" s="1"/>
  <c r="U97" i="17"/>
  <c r="T97" i="17"/>
  <c r="S97" i="17"/>
  <c r="R97" i="17"/>
  <c r="R100" i="17"/>
  <c r="R94" i="17"/>
  <c r="R89" i="17"/>
  <c r="U95" i="17"/>
  <c r="T95" i="17"/>
  <c r="S95" i="17"/>
  <c r="S100" i="17"/>
  <c r="S94" i="17"/>
  <c r="S89" i="17"/>
  <c r="R95" i="17"/>
  <c r="U94" i="17"/>
  <c r="T94" i="17"/>
  <c r="U100" i="17"/>
  <c r="T100" i="17"/>
  <c r="U89" i="17"/>
  <c r="T89" i="17"/>
  <c r="U87" i="17"/>
  <c r="T87" i="17"/>
  <c r="S87" i="17"/>
  <c r="R87" i="17"/>
  <c r="U83" i="17"/>
  <c r="T83" i="17"/>
  <c r="S83" i="17"/>
  <c r="R83" i="17"/>
  <c r="U82" i="17"/>
  <c r="T82" i="17"/>
  <c r="S82" i="17"/>
  <c r="R82" i="17"/>
  <c r="U79" i="17"/>
  <c r="T79" i="17"/>
  <c r="S79" i="17"/>
  <c r="R79" i="17"/>
  <c r="U76" i="17"/>
  <c r="T76" i="17"/>
  <c r="S76" i="17"/>
  <c r="R76" i="17"/>
  <c r="U67" i="17"/>
  <c r="T67" i="17"/>
  <c r="S67" i="17"/>
  <c r="R67" i="17"/>
  <c r="U63" i="17"/>
  <c r="T63" i="17"/>
  <c r="S63" i="17"/>
  <c r="R63" i="17"/>
  <c r="U58" i="17"/>
  <c r="T58" i="17"/>
  <c r="S58" i="17"/>
  <c r="R58" i="17"/>
  <c r="U57" i="17"/>
  <c r="T57" i="17"/>
  <c r="T56" i="17" s="1"/>
  <c r="S57" i="17"/>
  <c r="S56" i="17" s="1"/>
  <c r="R57" i="17"/>
  <c r="R56" i="17" s="1"/>
  <c r="U45" i="17"/>
  <c r="T45" i="17"/>
  <c r="S45" i="17"/>
  <c r="R45" i="17"/>
  <c r="K64" i="17"/>
  <c r="K97" i="17"/>
  <c r="K95" i="17"/>
  <c r="K100" i="17"/>
  <c r="K90" i="17"/>
  <c r="P97" i="17"/>
  <c r="Z97" i="17" s="1"/>
  <c r="P95" i="17"/>
  <c r="Z95" i="17" s="1"/>
  <c r="P94" i="17"/>
  <c r="Z94" i="17" s="1"/>
  <c r="P100" i="17"/>
  <c r="Z100" i="17" s="1"/>
  <c r="P90" i="17"/>
  <c r="Q89" i="17"/>
  <c r="P89" i="17"/>
  <c r="Z89" i="17" s="1"/>
  <c r="K89" i="17"/>
  <c r="Q153" i="17"/>
  <c r="P153" i="17"/>
  <c r="Z153" i="17" s="1"/>
  <c r="P160" i="17"/>
  <c r="Z160" i="17" s="1"/>
  <c r="P189" i="17"/>
  <c r="Z189" i="17" s="1"/>
  <c r="P113" i="17"/>
  <c r="Z113" i="17" s="1"/>
  <c r="P181" i="17"/>
  <c r="Z181" i="17" s="1"/>
  <c r="P188" i="17"/>
  <c r="Z188" i="17" s="1"/>
  <c r="P183" i="17"/>
  <c r="Z183" i="17" s="1"/>
  <c r="P204" i="17"/>
  <c r="Z204" i="17" s="1"/>
  <c r="P157" i="17"/>
  <c r="Z157" i="17" s="1"/>
  <c r="P209" i="17"/>
  <c r="Z209" i="17" s="1"/>
  <c r="K220" i="17"/>
  <c r="K217" i="17"/>
  <c r="K216" i="17"/>
  <c r="K215" i="17"/>
  <c r="K214" i="17"/>
  <c r="K213" i="17"/>
  <c r="K212" i="17"/>
  <c r="K210" i="17"/>
  <c r="K204" i="17"/>
  <c r="K113" i="17"/>
  <c r="K112" i="17"/>
  <c r="K111" i="17" s="1"/>
  <c r="K108" i="17"/>
  <c r="K106" i="17"/>
  <c r="K103" i="17"/>
  <c r="K102" i="17"/>
  <c r="K87" i="17"/>
  <c r="K83" i="17"/>
  <c r="K82" i="17"/>
  <c r="K79" i="17"/>
  <c r="K76" i="17"/>
  <c r="K63" i="17"/>
  <c r="K57" i="17"/>
  <c r="K54" i="17"/>
  <c r="K45" i="17"/>
  <c r="K42" i="17"/>
  <c r="K40" i="17"/>
  <c r="K29" i="17"/>
  <c r="K27" i="17"/>
  <c r="K25" i="17"/>
  <c r="K24" i="17"/>
  <c r="K23" i="17"/>
  <c r="K22" i="17"/>
  <c r="K21" i="17"/>
  <c r="K19" i="17"/>
  <c r="K11" i="17"/>
  <c r="K10" i="17"/>
  <c r="P138" i="17"/>
  <c r="P229" i="17"/>
  <c r="Z229" i="17" s="1"/>
  <c r="P228" i="17"/>
  <c r="Z228" i="17" s="1"/>
  <c r="Q122" i="17"/>
  <c r="P122" i="17"/>
  <c r="Z122" i="17" s="1"/>
  <c r="P117" i="17"/>
  <c r="Z117" i="17" s="1"/>
  <c r="Q157" i="17"/>
  <c r="I207" i="17"/>
  <c r="I206" i="17"/>
  <c r="P131" i="17"/>
  <c r="Z131" i="17" s="1"/>
  <c r="Q152" i="17"/>
  <c r="Q151" i="17"/>
  <c r="Q219" i="17"/>
  <c r="Q142" i="17"/>
  <c r="P142" i="17"/>
  <c r="Z142" i="17" s="1"/>
  <c r="P152" i="17"/>
  <c r="Z152" i="17" s="1"/>
  <c r="Q228" i="17"/>
  <c r="Q58" i="17"/>
  <c r="P58" i="17"/>
  <c r="Z58" i="17" s="1"/>
  <c r="P45" i="17"/>
  <c r="Z45" i="17" s="1"/>
  <c r="Q150" i="17"/>
  <c r="Q149" i="17"/>
  <c r="Q148" i="17"/>
  <c r="Q147" i="17"/>
  <c r="Q146" i="17"/>
  <c r="Q143" i="17"/>
  <c r="P79" i="17"/>
  <c r="Z79" i="17" s="1"/>
  <c r="Q161" i="17"/>
  <c r="Q57" i="17"/>
  <c r="P161" i="17"/>
  <c r="Z161" i="17" s="1"/>
  <c r="P146" i="17"/>
  <c r="Z146" i="17" s="1"/>
  <c r="Q162" i="17"/>
  <c r="P162" i="17"/>
  <c r="Z162" i="17" s="1"/>
  <c r="P132" i="17"/>
  <c r="Z132" i="17" s="1"/>
  <c r="Q133" i="17"/>
  <c r="P133" i="17"/>
  <c r="Z133" i="17" s="1"/>
  <c r="P206" i="17"/>
  <c r="Z206" i="17" s="1"/>
  <c r="P106" i="17"/>
  <c r="Z106" i="17" s="1"/>
  <c r="P40" i="17"/>
  <c r="Z40" i="17" s="1"/>
  <c r="P87" i="17"/>
  <c r="Z87" i="17" s="1"/>
  <c r="P150" i="17"/>
  <c r="Z150" i="17" s="1"/>
  <c r="Q141" i="17"/>
  <c r="Q140" i="17"/>
  <c r="Q103" i="17"/>
  <c r="P103" i="17"/>
  <c r="Z103" i="17" s="1"/>
  <c r="Q111" i="17"/>
  <c r="P112" i="17"/>
  <c r="Q188" i="17"/>
  <c r="Q179" i="17"/>
  <c r="P179" i="17"/>
  <c r="Z179" i="17" s="1"/>
  <c r="Q178" i="17"/>
  <c r="P178" i="17"/>
  <c r="Z178" i="17" s="1"/>
  <c r="Q177" i="17"/>
  <c r="P177" i="17"/>
  <c r="Z177" i="17" s="1"/>
  <c r="Q176" i="17"/>
  <c r="P176" i="17"/>
  <c r="Z176" i="17" s="1"/>
  <c r="Q156" i="17"/>
  <c r="P156" i="17"/>
  <c r="Z156" i="17" s="1"/>
  <c r="P149" i="17"/>
  <c r="Z149" i="17" s="1"/>
  <c r="P148" i="17"/>
  <c r="Z148" i="17" s="1"/>
  <c r="P147" i="17"/>
  <c r="Z147" i="17" s="1"/>
  <c r="P143" i="17"/>
  <c r="Z143" i="17" s="1"/>
  <c r="P141" i="17"/>
  <c r="Z141" i="17" s="1"/>
  <c r="P140" i="17"/>
  <c r="Z140" i="17" s="1"/>
  <c r="P137" i="17"/>
  <c r="Z137" i="17" s="1"/>
  <c r="Q125" i="17"/>
  <c r="P125" i="17"/>
  <c r="Z125" i="17" s="1"/>
  <c r="Q102" i="17"/>
  <c r="P102" i="17"/>
  <c r="Z102" i="17" s="1"/>
  <c r="Q63" i="17"/>
  <c r="P63" i="17"/>
  <c r="Z63" i="17" s="1"/>
  <c r="P57" i="17"/>
  <c r="Z57" i="17" s="1"/>
  <c r="Q8" i="17"/>
  <c r="K116" i="17"/>
  <c r="P7" i="17"/>
  <c r="Z7" i="17" s="1"/>
  <c r="K107" i="17"/>
  <c r="T239" i="17" l="1"/>
  <c r="R239" i="17"/>
  <c r="R259" i="17" s="1"/>
  <c r="S239" i="17"/>
  <c r="U239" i="17"/>
  <c r="U259" i="17" s="1"/>
  <c r="W197" i="17"/>
  <c r="W15" i="17"/>
  <c r="T238" i="17"/>
  <c r="T258" i="17" s="1"/>
  <c r="W13" i="17"/>
  <c r="W94" i="17"/>
  <c r="T259" i="17"/>
  <c r="S7" i="17"/>
  <c r="V263" i="17"/>
  <c r="W263" i="17"/>
  <c r="U7" i="17"/>
  <c r="W258" i="17"/>
  <c r="V258" i="17"/>
  <c r="R237" i="17"/>
  <c r="R257" i="17" s="1"/>
  <c r="R7" i="17"/>
  <c r="W260" i="17"/>
  <c r="V260" i="17"/>
  <c r="T237" i="17"/>
  <c r="T257" i="17" s="1"/>
  <c r="T7" i="17"/>
  <c r="V7" i="17" s="1"/>
  <c r="S237" i="17"/>
  <c r="S257" i="17" s="1"/>
  <c r="W243" i="17"/>
  <c r="V243" i="17"/>
  <c r="U237" i="17"/>
  <c r="U257" i="17" s="1"/>
  <c r="S259" i="17"/>
  <c r="W240" i="17"/>
  <c r="V240" i="17"/>
  <c r="R241" i="17"/>
  <c r="R261" i="17" s="1"/>
  <c r="T241" i="17"/>
  <c r="T261" i="17" s="1"/>
  <c r="S241" i="17"/>
  <c r="S261" i="17" s="1"/>
  <c r="U241" i="17"/>
  <c r="U261" i="17" s="1"/>
  <c r="U56" i="17"/>
  <c r="T8" i="17"/>
  <c r="R8" i="17"/>
  <c r="S8" i="17"/>
  <c r="U101" i="17"/>
  <c r="U8" i="17"/>
  <c r="W102" i="17"/>
  <c r="T101" i="17"/>
  <c r="T116" i="17"/>
  <c r="S116" i="17"/>
  <c r="U116" i="17"/>
  <c r="R116" i="17"/>
  <c r="L230" i="17"/>
  <c r="W188" i="17"/>
  <c r="W113" i="17"/>
  <c r="J209" i="17"/>
  <c r="Y209" i="17" s="1"/>
  <c r="J211" i="17"/>
  <c r="Y211" i="17" s="1"/>
  <c r="W112" i="17"/>
  <c r="W146" i="17"/>
  <c r="W147" i="17"/>
  <c r="W148" i="17"/>
  <c r="W149" i="17"/>
  <c r="W150" i="17"/>
  <c r="W151" i="17"/>
  <c r="W27" i="17"/>
  <c r="W189" i="17"/>
  <c r="W164" i="17"/>
  <c r="W175" i="17"/>
  <c r="W58" i="17"/>
  <c r="W67" i="17"/>
  <c r="W87" i="17"/>
  <c r="W117" i="17"/>
  <c r="W122" i="17"/>
  <c r="W125" i="17"/>
  <c r="W131" i="17"/>
  <c r="W132" i="17"/>
  <c r="W133" i="17"/>
  <c r="W134" i="17"/>
  <c r="W137" i="17"/>
  <c r="W138" i="17"/>
  <c r="W140" i="17"/>
  <c r="W141" i="17"/>
  <c r="W142" i="17"/>
  <c r="W143" i="17"/>
  <c r="W219" i="17"/>
  <c r="W215" i="17"/>
  <c r="W69" i="17"/>
  <c r="W198" i="17"/>
  <c r="W213" i="17"/>
  <c r="W68" i="17"/>
  <c r="W182" i="17"/>
  <c r="W184" i="17"/>
  <c r="W110" i="17"/>
  <c r="W165" i="17"/>
  <c r="W161" i="17"/>
  <c r="W162" i="17"/>
  <c r="W163" i="17"/>
  <c r="W176" i="17"/>
  <c r="W77" i="17"/>
  <c r="W126" i="17"/>
  <c r="W152" i="17"/>
  <c r="W153" i="17"/>
  <c r="W90" i="17"/>
  <c r="W187" i="17"/>
  <c r="W160" i="17"/>
  <c r="W212" i="17"/>
  <c r="W156" i="17"/>
  <c r="W158" i="17"/>
  <c r="W136" i="17"/>
  <c r="W63" i="17"/>
  <c r="W76" i="17"/>
  <c r="W82" i="17"/>
  <c r="W106" i="17"/>
  <c r="W177" i="17"/>
  <c r="W178" i="17"/>
  <c r="W179" i="17"/>
  <c r="W181" i="17"/>
  <c r="W183" i="17"/>
  <c r="W202" i="17"/>
  <c r="W204" i="17"/>
  <c r="W206" i="17"/>
  <c r="W207" i="17"/>
  <c r="W208" i="17"/>
  <c r="W210" i="17"/>
  <c r="W220" i="17"/>
  <c r="W108" i="17"/>
  <c r="W29" i="17"/>
  <c r="W23" i="17"/>
  <c r="W21" i="17"/>
  <c r="W203" i="17"/>
  <c r="W217" i="17"/>
  <c r="W214" i="17"/>
  <c r="W216" i="17"/>
  <c r="W159" i="17"/>
  <c r="W180" i="17"/>
  <c r="W154" i="17"/>
  <c r="W157" i="17"/>
  <c r="W114" i="17"/>
  <c r="W103" i="17"/>
  <c r="W100" i="17"/>
  <c r="W97" i="17"/>
  <c r="W95" i="17"/>
  <c r="W89" i="17"/>
  <c r="W83" i="17"/>
  <c r="W79" i="17"/>
  <c r="W54" i="17"/>
  <c r="W45" i="17"/>
  <c r="W43" i="17"/>
  <c r="W42" i="17"/>
  <c r="W40" i="17"/>
  <c r="W36" i="17"/>
  <c r="W35" i="17"/>
  <c r="W25" i="17"/>
  <c r="W24" i="17"/>
  <c r="W22" i="17"/>
  <c r="W19" i="17"/>
  <c r="W17" i="17"/>
  <c r="W16" i="17"/>
  <c r="W11" i="17"/>
  <c r="V174" i="17"/>
  <c r="W174" i="17"/>
  <c r="W57" i="17"/>
  <c r="W34" i="17"/>
  <c r="W10" i="17"/>
  <c r="W64" i="17"/>
  <c r="S88" i="17"/>
  <c r="U88" i="17"/>
  <c r="R88" i="17"/>
  <c r="T88" i="17"/>
  <c r="Z90" i="17"/>
  <c r="U209" i="17"/>
  <c r="V39" i="17"/>
  <c r="T209" i="17"/>
  <c r="S139" i="17"/>
  <c r="V43" i="17"/>
  <c r="R107" i="17"/>
  <c r="Y19" i="17"/>
  <c r="R209" i="17"/>
  <c r="V180" i="17"/>
  <c r="K56" i="17"/>
  <c r="V187" i="17"/>
  <c r="V147" i="17"/>
  <c r="V148" i="17"/>
  <c r="V150" i="17"/>
  <c r="V158" i="17"/>
  <c r="V161" i="17"/>
  <c r="V215" i="17"/>
  <c r="V83" i="17"/>
  <c r="V137" i="17"/>
  <c r="V141" i="17"/>
  <c r="V217" i="17"/>
  <c r="V68" i="17"/>
  <c r="V184" i="17"/>
  <c r="Y201" i="17"/>
  <c r="V125" i="17"/>
  <c r="V36" i="17"/>
  <c r="Z138" i="17"/>
  <c r="Y138" i="17"/>
  <c r="V183" i="17"/>
  <c r="V54" i="17"/>
  <c r="P111" i="17"/>
  <c r="Z111" i="17" s="1"/>
  <c r="Z112" i="17"/>
  <c r="V201" i="17"/>
  <c r="S205" i="17"/>
  <c r="T205" i="17"/>
  <c r="V210" i="17"/>
  <c r="W228" i="17"/>
  <c r="V219" i="17"/>
  <c r="U107" i="17"/>
  <c r="V212" i="17"/>
  <c r="V10" i="17"/>
  <c r="R211" i="17"/>
  <c r="V159" i="17"/>
  <c r="Q56" i="17"/>
  <c r="Q175" i="17"/>
  <c r="Q101" i="17"/>
  <c r="V76" i="17"/>
  <c r="V165" i="17"/>
  <c r="V25" i="17"/>
  <c r="V69" i="17"/>
  <c r="U211" i="17"/>
  <c r="V27" i="17"/>
  <c r="V109" i="17"/>
  <c r="V95" i="17"/>
  <c r="V29" i="17"/>
  <c r="V188" i="17"/>
  <c r="U139" i="17"/>
  <c r="T139" i="17"/>
  <c r="R139" i="17"/>
  <c r="V164" i="17"/>
  <c r="V181" i="17"/>
  <c r="V112" i="17"/>
  <c r="T107" i="17"/>
  <c r="V19" i="17"/>
  <c r="V157" i="17"/>
  <c r="U205" i="17"/>
  <c r="V189" i="17"/>
  <c r="Q205" i="17"/>
  <c r="V113" i="17"/>
  <c r="J205" i="17"/>
  <c r="Y205" i="17" s="1"/>
  <c r="P175" i="17"/>
  <c r="Z175" i="17" s="1"/>
  <c r="V154" i="17"/>
  <c r="V103" i="17"/>
  <c r="P101" i="17"/>
  <c r="Z101" i="17" s="1"/>
  <c r="J101" i="17"/>
  <c r="Y101" i="17" s="1"/>
  <c r="J56" i="17"/>
  <c r="V160" i="17"/>
  <c r="K101" i="17"/>
  <c r="Q139" i="17"/>
  <c r="V42" i="17"/>
  <c r="V198" i="17"/>
  <c r="P211" i="17"/>
  <c r="Z211" i="17" s="1"/>
  <c r="J7" i="17"/>
  <c r="Y7" i="17" s="1"/>
  <c r="K7" i="17"/>
  <c r="V35" i="17"/>
  <c r="V24" i="17"/>
  <c r="V22" i="17"/>
  <c r="F55" i="17"/>
  <c r="V17" i="17"/>
  <c r="P107" i="17"/>
  <c r="Z107" i="17" s="1"/>
  <c r="V57" i="17"/>
  <c r="V131" i="17"/>
  <c r="V134" i="17"/>
  <c r="V140" i="17"/>
  <c r="V142" i="17"/>
  <c r="V143" i="17"/>
  <c r="V146" i="17"/>
  <c r="V149" i="17"/>
  <c r="V152" i="17"/>
  <c r="V132" i="17"/>
  <c r="P91" i="17"/>
  <c r="Z91" i="17" s="1"/>
  <c r="V58" i="17"/>
  <c r="V63" i="17"/>
  <c r="V89" i="17"/>
  <c r="V97" i="17"/>
  <c r="S211" i="17"/>
  <c r="T211" i="17"/>
  <c r="V214" i="17"/>
  <c r="V102" i="17"/>
  <c r="V153" i="17"/>
  <c r="V163" i="17"/>
  <c r="V179" i="17"/>
  <c r="V202" i="17"/>
  <c r="V204" i="17"/>
  <c r="V207" i="17"/>
  <c r="V228" i="17"/>
  <c r="R205" i="17"/>
  <c r="V213" i="17"/>
  <c r="V117" i="17"/>
  <c r="V108" i="17"/>
  <c r="V138" i="17"/>
  <c r="V156" i="17"/>
  <c r="V197" i="17"/>
  <c r="V229" i="17"/>
  <c r="V21" i="17"/>
  <c r="P205" i="17"/>
  <c r="Z205" i="17" s="1"/>
  <c r="P139" i="17"/>
  <c r="V133" i="17"/>
  <c r="V162" i="17"/>
  <c r="V23" i="17"/>
  <c r="Q211" i="17"/>
  <c r="V34" i="17"/>
  <c r="V122" i="17"/>
  <c r="V216" i="17"/>
  <c r="V16" i="17"/>
  <c r="G55" i="17"/>
  <c r="V67" i="17"/>
  <c r="V64" i="17"/>
  <c r="V114" i="17"/>
  <c r="T111" i="17"/>
  <c r="V178" i="17"/>
  <c r="P56" i="17"/>
  <c r="V182" i="17"/>
  <c r="V15" i="17"/>
  <c r="V136" i="17"/>
  <c r="V176" i="17"/>
  <c r="V177" i="17"/>
  <c r="V90" i="17"/>
  <c r="K8" i="17"/>
  <c r="V175" i="17"/>
  <c r="V151" i="17"/>
  <c r="V126" i="17"/>
  <c r="P8" i="17"/>
  <c r="V110" i="17"/>
  <c r="V106" i="17"/>
  <c r="V45" i="17"/>
  <c r="V40" i="17"/>
  <c r="V11" i="17"/>
  <c r="V100" i="17"/>
  <c r="V94" i="17"/>
  <c r="V87" i="17"/>
  <c r="V82" i="17"/>
  <c r="V79" i="17"/>
  <c r="V220" i="17"/>
  <c r="L55" i="17"/>
  <c r="N55" i="17"/>
  <c r="M55" i="17"/>
  <c r="P88" i="17"/>
  <c r="Z88" i="17" s="1"/>
  <c r="O55" i="17"/>
  <c r="Q88" i="17"/>
  <c r="V206" i="17"/>
  <c r="V208" i="17"/>
  <c r="V203" i="17"/>
  <c r="V77" i="17"/>
  <c r="T91" i="17"/>
  <c r="W91" i="17" s="1"/>
  <c r="S107" i="17"/>
  <c r="V13" i="17"/>
  <c r="P116" i="17"/>
  <c r="Z116" i="17" s="1"/>
  <c r="K88" i="17"/>
  <c r="H55" i="17"/>
  <c r="U266" i="17" l="1"/>
  <c r="S266" i="17"/>
  <c r="T266" i="17"/>
  <c r="R266" i="17"/>
  <c r="S227" i="17"/>
  <c r="R227" i="17"/>
  <c r="T227" i="17"/>
  <c r="P227" i="17"/>
  <c r="U227" i="17"/>
  <c r="J227" i="17"/>
  <c r="Y227" i="17" s="1"/>
  <c r="V239" i="17"/>
  <c r="V261" i="17"/>
  <c r="W261" i="17"/>
  <c r="V259" i="17"/>
  <c r="W259" i="17"/>
  <c r="V257" i="17"/>
  <c r="W257" i="17"/>
  <c r="W7" i="17"/>
  <c r="V56" i="17"/>
  <c r="W56" i="17"/>
  <c r="W239" i="17"/>
  <c r="W237" i="17"/>
  <c r="W238" i="17"/>
  <c r="V238" i="17"/>
  <c r="V241" i="17"/>
  <c r="W241" i="17"/>
  <c r="R253" i="17"/>
  <c r="W205" i="17"/>
  <c r="W139" i="17"/>
  <c r="S253" i="17"/>
  <c r="W209" i="17"/>
  <c r="W211" i="17"/>
  <c r="W116" i="17"/>
  <c r="W107" i="17"/>
  <c r="W101" i="17"/>
  <c r="W88" i="17"/>
  <c r="V111" i="17"/>
  <c r="W111" i="17"/>
  <c r="T253" i="17"/>
  <c r="V116" i="17"/>
  <c r="V88" i="17"/>
  <c r="V209" i="17"/>
  <c r="V237" i="17"/>
  <c r="Z8" i="17"/>
  <c r="V8" i="17"/>
  <c r="S55" i="17"/>
  <c r="R55" i="17"/>
  <c r="Z139" i="17"/>
  <c r="V205" i="17"/>
  <c r="V139" i="17"/>
  <c r="V107" i="17"/>
  <c r="Z56" i="17"/>
  <c r="Y56" i="17"/>
  <c r="V211" i="17"/>
  <c r="V101" i="17"/>
  <c r="V91" i="17"/>
  <c r="T55" i="17"/>
  <c r="W8" i="17"/>
  <c r="L6" i="17"/>
  <c r="P55" i="17"/>
  <c r="Z55" i="17" s="1"/>
  <c r="Q55" i="17"/>
  <c r="O230" i="17"/>
  <c r="Q234" i="17"/>
  <c r="Q227" i="17"/>
  <c r="P234" i="17"/>
  <c r="O6" i="17"/>
  <c r="M6" i="17"/>
  <c r="M230" i="17"/>
  <c r="N230" i="17"/>
  <c r="N6" i="17"/>
  <c r="J55" i="17"/>
  <c r="Y55" i="17" s="1"/>
  <c r="U55" i="17"/>
  <c r="K55" i="17"/>
  <c r="V227" i="17" l="1"/>
  <c r="W266" i="17"/>
  <c r="V266" i="17"/>
  <c r="W55" i="17"/>
  <c r="P230" i="17"/>
  <c r="Z227" i="17"/>
  <c r="P6" i="17"/>
  <c r="Z6" i="17" s="1"/>
  <c r="Q6" i="17"/>
  <c r="Q230" i="17"/>
  <c r="V55" i="17"/>
  <c r="S221" i="17"/>
  <c r="T221" i="17"/>
  <c r="U221" i="17"/>
  <c r="F6" i="17"/>
  <c r="R221" i="17"/>
  <c r="Z230" i="17" l="1"/>
  <c r="W221" i="17"/>
  <c r="W227" i="17"/>
  <c r="R6" i="17"/>
  <c r="S6" i="17"/>
  <c r="T234" i="17"/>
  <c r="K227" i="17"/>
  <c r="G230" i="17"/>
  <c r="U234" i="17"/>
  <c r="F230" i="17"/>
  <c r="H230" i="17"/>
  <c r="V221" i="17"/>
  <c r="G6" i="17"/>
  <c r="R234" i="17"/>
  <c r="H6" i="17"/>
  <c r="S234" i="17"/>
  <c r="I97" i="17" l="1"/>
  <c r="I128" i="17"/>
  <c r="I200" i="17"/>
  <c r="I93" i="17"/>
  <c r="I194" i="17"/>
  <c r="I104" i="17"/>
  <c r="I66" i="17"/>
  <c r="I37" i="17"/>
  <c r="I115" i="17"/>
  <c r="I52" i="17"/>
  <c r="I49" i="17"/>
  <c r="I167" i="17"/>
  <c r="I50" i="17"/>
  <c r="U6" i="17"/>
  <c r="I169" i="17"/>
  <c r="I170" i="17"/>
  <c r="I130" i="17"/>
  <c r="I51" i="17"/>
  <c r="I250" i="17" s="1"/>
  <c r="I92" i="17"/>
  <c r="I119" i="17"/>
  <c r="I171" i="17"/>
  <c r="I245" i="17" s="1"/>
  <c r="I193" i="17"/>
  <c r="I73" i="17"/>
  <c r="I71" i="17"/>
  <c r="I61" i="17"/>
  <c r="I75" i="17"/>
  <c r="I72" i="17"/>
  <c r="I78" i="17"/>
  <c r="I56" i="17"/>
  <c r="I8" i="17"/>
  <c r="I127" i="17"/>
  <c r="I173" i="17"/>
  <c r="I199" i="17"/>
  <c r="I129" i="17"/>
  <c r="I195" i="17"/>
  <c r="I191" i="17"/>
  <c r="I166" i="17"/>
  <c r="I192" i="17"/>
  <c r="I168" i="17"/>
  <c r="I196" i="17"/>
  <c r="I190" i="17"/>
  <c r="I118" i="17"/>
  <c r="I121" i="17"/>
  <c r="I84" i="17"/>
  <c r="I120" i="17"/>
  <c r="I31" i="17"/>
  <c r="I53" i="17"/>
  <c r="I46" i="17"/>
  <c r="I44" i="17"/>
  <c r="I41" i="17"/>
  <c r="I28" i="17"/>
  <c r="I30" i="17"/>
  <c r="I98" i="17"/>
  <c r="I99" i="17"/>
  <c r="I80" i="17"/>
  <c r="I105" i="17"/>
  <c r="I226" i="17"/>
  <c r="I20" i="17"/>
  <c r="I90" i="17"/>
  <c r="I218" i="17"/>
  <c r="V234" i="17"/>
  <c r="T6" i="17"/>
  <c r="I58" i="17"/>
  <c r="I59" i="17"/>
  <c r="I185" i="17"/>
  <c r="I186" i="17"/>
  <c r="I227" i="17"/>
  <c r="I135" i="17"/>
  <c r="W234" i="17"/>
  <c r="I221" i="17"/>
  <c r="I125" i="17"/>
  <c r="I225" i="17"/>
  <c r="I223" i="17"/>
  <c r="I96" i="17"/>
  <c r="I126" i="17"/>
  <c r="I224" i="17"/>
  <c r="I222" i="17"/>
  <c r="T230" i="17"/>
  <c r="K230" i="17"/>
  <c r="J230" i="17"/>
  <c r="U230" i="17"/>
  <c r="I22" i="17"/>
  <c r="I188" i="17"/>
  <c r="I77" i="17"/>
  <c r="I216" i="17"/>
  <c r="I23" i="17"/>
  <c r="I40" i="17"/>
  <c r="I82" i="17"/>
  <c r="I197" i="17"/>
  <c r="I138" i="17"/>
  <c r="I103" i="17"/>
  <c r="I107" i="17"/>
  <c r="I213" i="17"/>
  <c r="I189" i="17"/>
  <c r="I209" i="17"/>
  <c r="I112" i="17"/>
  <c r="I21" i="17"/>
  <c r="I164" i="17"/>
  <c r="I137" i="17"/>
  <c r="I79" i="17"/>
  <c r="I67" i="17"/>
  <c r="I19" i="17"/>
  <c r="I110" i="17"/>
  <c r="I100" i="17"/>
  <c r="I198" i="17"/>
  <c r="I114" i="17"/>
  <c r="I202" i="17"/>
  <c r="I94" i="17"/>
  <c r="I214" i="17"/>
  <c r="I25" i="17"/>
  <c r="I43" i="17"/>
  <c r="I55" i="17"/>
  <c r="I39" i="17"/>
  <c r="I64" i="17"/>
  <c r="I89" i="17"/>
  <c r="I7" i="17"/>
  <c r="J6" i="17"/>
  <c r="Y6" i="17" s="1"/>
  <c r="I136" i="17"/>
  <c r="I83" i="17"/>
  <c r="I165" i="17"/>
  <c r="I131" i="17"/>
  <c r="K6" i="17"/>
  <c r="I204" i="17"/>
  <c r="I215" i="17"/>
  <c r="I208" i="17"/>
  <c r="I220" i="17"/>
  <c r="I187" i="17"/>
  <c r="I159" i="17"/>
  <c r="I132" i="17"/>
  <c r="I101" i="17"/>
  <c r="I11" i="17"/>
  <c r="I158" i="17"/>
  <c r="I88" i="17"/>
  <c r="I102" i="17"/>
  <c r="I183" i="17"/>
  <c r="I35" i="17"/>
  <c r="I42" i="17"/>
  <c r="I108" i="17"/>
  <c r="I109" i="17"/>
  <c r="I210" i="17"/>
  <c r="I181" i="17"/>
  <c r="I106" i="17"/>
  <c r="I212" i="17"/>
  <c r="I201" i="17"/>
  <c r="I134" i="17"/>
  <c r="I76" i="17"/>
  <c r="I57" i="17"/>
  <c r="I15" i="17"/>
  <c r="I182" i="17"/>
  <c r="I217" i="17"/>
  <c r="I160" i="17"/>
  <c r="I27" i="17"/>
  <c r="I203" i="17"/>
  <c r="I45" i="17"/>
  <c r="I10" i="17"/>
  <c r="I211" i="17"/>
  <c r="I24" i="17"/>
  <c r="I184" i="17"/>
  <c r="I16" i="17"/>
  <c r="I113" i="17"/>
  <c r="I54" i="17"/>
  <c r="I34" i="17"/>
  <c r="I95" i="17"/>
  <c r="I117" i="17"/>
  <c r="I63" i="17"/>
  <c r="I87" i="17"/>
  <c r="I116" i="17"/>
  <c r="I29" i="17"/>
  <c r="I17" i="17"/>
  <c r="I36" i="17"/>
  <c r="I13" i="17"/>
  <c r="I174" i="17"/>
  <c r="S230" i="17"/>
  <c r="R230" i="17"/>
  <c r="V6" i="17" l="1"/>
  <c r="I247" i="17"/>
  <c r="W6" i="17"/>
  <c r="Y230" i="17"/>
  <c r="V230" i="17"/>
  <c r="W230" i="17"/>
  <c r="I253" i="17" l="1"/>
  <c r="V253" i="17"/>
  <c r="W253" i="1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41050200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33" authorId="0">
      <text>
        <r>
          <rPr>
            <b/>
            <sz val="9"/>
            <color indexed="81"/>
            <rFont val="Tahoma"/>
            <charset val="1"/>
          </rPr>
          <t>Субвенція 41050300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 410539
</t>
        </r>
      </text>
    </comment>
    <comment ref="E6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7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
41034200
</t>
        </r>
      </text>
    </comment>
    <comment ref="E9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41051500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</commentList>
</comments>
</file>

<file path=xl/sharedStrings.xml><?xml version="1.0" encoding="utf-8"?>
<sst xmlns="http://schemas.openxmlformats.org/spreadsheetml/2006/main" count="597" uniqueCount="479">
  <si>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</si>
  <si>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</si>
  <si>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</si>
  <si>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</si>
  <si>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</si>
  <si>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</si>
  <si>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</si>
  <si>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</si>
  <si>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</si>
  <si>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</si>
  <si>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</si>
  <si>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</si>
  <si>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</si>
  <si>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</si>
  <si>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</si>
  <si>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</si>
  <si>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</si>
  <si>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</si>
  <si>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</si>
  <si>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</si>
  <si>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</si>
  <si>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</si>
  <si>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</si>
  <si>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</si>
  <si>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</si>
  <si>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</si>
  <si>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</si>
  <si>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</si>
  <si>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</si>
  <si>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</si>
  <si>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</si>
  <si>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</si>
  <si>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</si>
  <si>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</si>
  <si>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</si>
  <si>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</si>
  <si>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</si>
  <si>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</si>
  <si>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</si>
  <si>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</si>
  <si>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</si>
  <si>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</si>
  <si>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</si>
  <si>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</si>
  <si>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</si>
  <si>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</si>
  <si>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</si>
  <si>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</si>
  <si>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</si>
  <si>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</si>
  <si>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</si>
  <si>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</si>
  <si>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</si>
  <si>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</si>
  <si>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</si>
  <si>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</si>
  <si>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</si>
  <si>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</si>
  <si>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</si>
  <si>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</si>
  <si>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</si>
  <si>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</si>
  <si>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</si>
  <si>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</si>
  <si>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</si>
  <si>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</si>
  <si>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</si>
  <si>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</si>
  <si>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</si>
  <si>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</si>
  <si>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</si>
  <si>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</si>
  <si>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</si>
  <si>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</si>
  <si>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</si>
  <si>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</si>
  <si>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</si>
  <si>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</si>
  <si>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</si>
  <si>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</si>
  <si>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</si>
  <si>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</si>
  <si>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</si>
  <si>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</si>
  <si>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</si>
  <si>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</si>
  <si>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</si>
  <si>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</si>
  <si>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</si>
  <si>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</si>
  <si>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</si>
  <si>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</si>
  <si>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</si>
  <si>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</si>
  <si>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</si>
  <si>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</si>
  <si>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</si>
  <si>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</si>
  <si>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</si>
  <si>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</si>
  <si>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</si>
  <si>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</si>
  <si>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</si>
  <si>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</si>
  <si>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</si>
  <si>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</si>
  <si>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</si>
  <si>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</si>
  <si>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</si>
  <si>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</si>
  <si>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</si>
  <si>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</si>
  <si>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</si>
  <si>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</si>
  <si>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</si>
  <si>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</si>
  <si>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</si>
  <si>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</si>
  <si>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</si>
  <si>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</si>
  <si>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</si>
  <si>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</si>
  <si>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</si>
  <si>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</si>
  <si>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</si>
  <si>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</si>
  <si>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</si>
  <si>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</si>
  <si>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</si>
  <si>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</si>
  <si>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</si>
  <si>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</si>
  <si>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</si>
  <si>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</si>
  <si>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</si>
  <si>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</si>
  <si>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</si>
  <si>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</si>
  <si>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</si>
  <si>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</si>
  <si>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</si>
  <si>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</si>
  <si>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</si>
  <si>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</si>
  <si>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</si>
  <si>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</si>
  <si>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</si>
  <si>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</si>
  <si>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</si>
  <si>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в тому числі за рахунок медичної субвенції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</si>
  <si>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</si>
  <si>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</si>
  <si>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</si>
  <si>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</si>
  <si>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</si>
  <si>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</si>
  <si>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</si>
  <si>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</si>
  <si>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</si>
  <si>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</si>
  <si>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</si>
  <si>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</si>
  <si>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</si>
  <si>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</si>
  <si>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</si>
  <si>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</si>
  <si>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</si>
  <si>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</si>
  <si>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</si>
  <si>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</si>
  <si>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</si>
  <si>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6100</t>
  </si>
  <si>
    <t>Впровадження засобів обліку витрат та регулювання споживання води та теплової енергії</t>
  </si>
  <si>
    <t>6010</t>
  </si>
  <si>
    <t>Забезпечення надійного та безперебійного функціонування житлово-експлуатаційного господарства</t>
  </si>
  <si>
    <t xml:space="preserve">в т. ч. за рах субвенції з обласного бюджету </t>
  </si>
  <si>
    <t>Житлово-комунальне господарство</t>
  </si>
  <si>
    <t>6310</t>
  </si>
  <si>
    <t>0490</t>
  </si>
  <si>
    <t>Реалізація заходів щодо інвестиційного розвитку території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</si>
  <si>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</si>
  <si>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</si>
  <si>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</si>
  <si>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</si>
  <si>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</si>
  <si>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</si>
  <si>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7500</t>
  </si>
  <si>
    <t>0411</t>
  </si>
  <si>
    <t>7410</t>
  </si>
  <si>
    <t>0470</t>
  </si>
  <si>
    <t>Заходи з енергозбереження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</si>
  <si>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</si>
  <si>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</si>
  <si>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 xml:space="preserve">        КМКП</t>
  </si>
  <si>
    <t>7830</t>
  </si>
  <si>
    <t>0380</t>
  </si>
  <si>
    <t>0320</t>
  </si>
  <si>
    <t>7810</t>
  </si>
  <si>
    <t>0133</t>
  </si>
  <si>
    <t>9110</t>
  </si>
  <si>
    <t>0511</t>
  </si>
  <si>
    <t>9140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</si>
  <si>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</si>
  <si>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</si>
  <si>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</si>
  <si>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</si>
  <si>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</si>
  <si>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</si>
  <si>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</si>
  <si>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</si>
  <si>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</si>
  <si>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</si>
  <si>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Соціальний захист та соціальне забезпечення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</si>
  <si>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</si>
  <si>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</si>
  <si>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</si>
  <si>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</si>
  <si>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</si>
  <si>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</si>
  <si>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</si>
  <si>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</si>
  <si>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</si>
  <si>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</si>
  <si>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</si>
  <si>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</si>
  <si>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</si>
  <si>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</si>
  <si>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</si>
  <si>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</si>
  <si>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</si>
  <si>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</si>
  <si>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</si>
  <si>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</si>
  <si>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</si>
  <si>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</si>
  <si>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</si>
  <si>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</si>
  <si>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</si>
  <si>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</si>
  <si>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</si>
  <si>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</si>
  <si>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</si>
  <si>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</si>
  <si>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</si>
  <si>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</si>
  <si>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</si>
  <si>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</si>
  <si>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</si>
  <si>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</si>
  <si>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</si>
  <si>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</si>
  <si>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</si>
  <si>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</si>
  <si>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</si>
  <si>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</si>
  <si>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</si>
  <si>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</si>
  <si>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</si>
  <si>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 xml:space="preserve">                 власні надходження бюджетних установ (відшкодування витрат за проведення конкурсу по перевезенню)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</si>
  <si>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</si>
  <si>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</si>
  <si>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</si>
  <si>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</si>
  <si>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</si>
  <si>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</si>
  <si>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</si>
  <si>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</si>
  <si>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</si>
  <si>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>Забезпечення функціонування водопровідно-каналізаційного господарства</t>
  </si>
  <si>
    <t>6052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</si>
  <si>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</si>
  <si>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</si>
  <si>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8800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</si>
  <si>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</si>
  <si>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за рах субвенції з державного бюджету на надання державної підтримки особам з особливими освітніми потребами</t>
  </si>
  <si>
    <t>6150</t>
  </si>
  <si>
    <t>6022</t>
  </si>
  <si>
    <t>6051</t>
  </si>
  <si>
    <t>Забезпечення функціонування теплових мереж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</si>
  <si>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</si>
  <si>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</si>
  <si>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</si>
  <si>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</si>
  <si>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Капітальний ремонт житлового фонду об'єднань ОСББ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</si>
  <si>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</si>
  <si>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>ПЕРЕВІРКА</t>
  </si>
  <si>
    <t>6110</t>
  </si>
  <si>
    <t>Заходи, пов’язані з поліпшенням питної води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</si>
  <si>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</si>
  <si>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</si>
  <si>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</si>
  <si>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 xml:space="preserve"> в т.ч. за рахунок субвенції з державного бюджету по 30-км зоні (протирад.укриття, сховище №65080)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</si>
  <si>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</si>
  <si>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створення та встановлення системи відеоспостереження міста</t>
  </si>
  <si>
    <t xml:space="preserve">реконструкція ЗОШ №1 (коригування) </t>
  </si>
  <si>
    <t xml:space="preserve">реконструкція ЗОШ №2 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</si>
  <si>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</si>
  <si>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будівництво міні-футбольного поля ЗНЗ №4 (співфінансування з міського бюджету)</t>
  </si>
  <si>
    <t>субвенція 30 км зона</t>
  </si>
  <si>
    <t>субвенція на соціально-екон.розвиток окремих територій</t>
  </si>
  <si>
    <t>субвенція ЧАЕС</t>
  </si>
  <si>
    <t>субвенція на реабцентр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</si>
  <si>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</si>
  <si>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</si>
  <si>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</si>
  <si>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</si>
  <si>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</si>
  <si>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</si>
  <si>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</si>
  <si>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</si>
  <si>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9010</t>
  </si>
  <si>
    <t>Обслуговування боргу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</si>
  <si>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</si>
  <si>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</si>
  <si>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</si>
  <si>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</si>
  <si>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</si>
  <si>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</si>
  <si>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</si>
  <si>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</si>
  <si>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</si>
  <si>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</si>
  <si>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</si>
  <si>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</si>
  <si>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</si>
  <si>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</si>
  <si>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</si>
  <si>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</si>
  <si>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</si>
  <si>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</si>
  <si>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</si>
  <si>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</si>
  <si>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</si>
  <si>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</si>
  <si>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</si>
  <si>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</si>
  <si>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</si>
  <si>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</si>
  <si>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</si>
  <si>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</si>
  <si>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</si>
  <si>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</si>
  <si>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</si>
  <si>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</si>
  <si>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</si>
  <si>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</si>
  <si>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</si>
  <si>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</si>
  <si>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</si>
  <si>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</si>
  <si>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</si>
  <si>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</si>
  <si>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</si>
  <si>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</si>
  <si>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</si>
  <si>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</si>
  <si>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7670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</si>
  <si>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</si>
  <si>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</si>
  <si>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</si>
  <si>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</si>
  <si>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</si>
  <si>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</si>
  <si>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</si>
  <si>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</si>
  <si>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</si>
  <si>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</si>
  <si>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</si>
  <si>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</si>
  <si>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</si>
  <si>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</si>
  <si>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</si>
  <si>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</si>
  <si>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</si>
  <si>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</si>
  <si>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</si>
  <si>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</si>
  <si>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</si>
  <si>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</si>
  <si>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</si>
  <si>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</si>
  <si>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</si>
  <si>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</si>
  <si>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</si>
  <si>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</si>
  <si>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</si>
  <si>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</si>
  <si>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</si>
  <si>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</si>
  <si>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</si>
  <si>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</si>
  <si>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</si>
  <si>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</si>
  <si>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</si>
  <si>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</si>
  <si>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</si>
  <si>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</si>
  <si>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</si>
  <si>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</si>
  <si>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7370</t>
  </si>
  <si>
    <t>Реалізація інших заходів щодо соціально-економічного розвитку територій</t>
  </si>
  <si>
    <t>за рах субвенції з державного бюджету на забезпечення якісної, сучасної та доступної загальної середньої освіти "Нова українська школа"</t>
  </si>
  <si>
    <t>за рах освітньої субвенції з державного бюджету на оснащення кабінетів та на початкову школу (обласний залишок)</t>
  </si>
  <si>
    <t>в т. ч.: за рах субвенції з обласного бюджету (бюджету розвитку) на реконструкцію ЗОШ №2</t>
  </si>
  <si>
    <t>Заступник начальника бюджетного відділу</t>
  </si>
  <si>
    <t>В.Петрина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</si>
  <si>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</si>
  <si>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</si>
  <si>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</si>
  <si>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</si>
  <si>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6013</t>
  </si>
  <si>
    <t>3223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</si>
  <si>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</si>
  <si>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</si>
  <si>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</si>
  <si>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</si>
  <si>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субвенція на компенсацію за жилі приміщення (інші держави)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</si>
  <si>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</si>
  <si>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3222</t>
  </si>
  <si>
    <t>субвенція на компенсацію за жилі приміщення (переміщені особи)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</si>
  <si>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</si>
  <si>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</si>
  <si>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</si>
  <si>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</si>
  <si>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</si>
  <si>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>за рах залишку субвенції з державного бюджету на здійснення заходів щодо соц-економічного розвитку окремих територій (Нова українська школа)(41034501)</t>
  </si>
  <si>
    <t xml:space="preserve">  </t>
  </si>
  <si>
    <t>за рах субвенції з державного бюджету по 30-км зоні (пот.ремонт ЗНЗ №1)</t>
  </si>
  <si>
    <t>за рах субвенції з державного бюджету по 30-км зоні (кап.ремонт ДНЗ №5, 6, 8)</t>
  </si>
  <si>
    <t>за рах субвенції з державного бюджету по 30-км зоні (пот.ремонт центру дозвілля)</t>
  </si>
  <si>
    <t xml:space="preserve"> в т.ч. за рахунок субвенції з державного бюджету по 30-км зоні спостереження (протирад.укриття №65080, пот.ремонт; протирад.укриття №64383, кап. ремонт)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</si>
  <si>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</si>
  <si>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</si>
  <si>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8500</t>
  </si>
  <si>
    <t>Нерозподілені трансферти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</si>
  <si>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</si>
  <si>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</si>
  <si>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</si>
  <si>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в т.ч. за рахунок субвенції з державного бюджету місцевим бюджетам </t>
  </si>
  <si>
    <t>7442</t>
  </si>
  <si>
    <t>Утримання та розвиток інших об'єктів транспортної інфраструктури</t>
  </si>
  <si>
    <t>в т. ч.: за рах субвенції з обласного бюджету (бюджету розвитку) на ремонт покрівлі ДНЗ №3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</si>
  <si>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 (41034501)</t>
  </si>
  <si>
    <t xml:space="preserve">за рах субвенції з державного бюджету на здійснення заходів щодо соц-економічного розвитку окремих територій </t>
  </si>
  <si>
    <t>субвенція на компенсацію за жилі приміщення (сім'ї загиблих осіб особи)</t>
  </si>
  <si>
    <t>за рах субвенції з державного бюджету на здійснення заходів щодо соц-економічного розвитку окремих територій</t>
  </si>
  <si>
    <t>(тис.грн)</t>
  </si>
  <si>
    <t>затверджено розписом на рік з урахуванням внесених змін</t>
  </si>
  <si>
    <t>8340</t>
  </si>
  <si>
    <t>Природоохоронні заходи за рахунок цільових фондів</t>
  </si>
  <si>
    <t>в т. ч.: за рах освітньої субвенції з держ бюджету (41033900)</t>
  </si>
  <si>
    <t>за рах субвенції з державного бюджету на надання державної підтримки особам з особливими освітніми потребами (41051200)</t>
  </si>
  <si>
    <t>в тому числі за рахунок медичної субвенції (41034200)</t>
  </si>
  <si>
    <t>в т. ч. за рах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</si>
  <si>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в т. ч. за рах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</si>
  <si>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</si>
  <si>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</si>
  <si>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</si>
  <si>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</si>
  <si>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</si>
  <si>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</si>
  <si>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медична субвенція 41034200</t>
  </si>
  <si>
    <t>субвенція на інсулін 41051500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</si>
  <si>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</si>
  <si>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</si>
  <si>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</si>
  <si>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3049</t>
  </si>
  <si>
    <t>3086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</si>
  <si>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</si>
  <si>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</si>
  <si>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Будівництво інших об'єктів комунальної власності</t>
  </si>
  <si>
    <t>КПКВКМБ</t>
  </si>
  <si>
    <t>в т.ч.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</si>
  <si>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 xml:space="preserve">                Аналіз виконання бюджету м.Вараш по видатках та кредитуванню станом на 01.05.2019 року</t>
  </si>
  <si>
    <t>затверджено на 01.05.2019</t>
  </si>
  <si>
    <t>виконано станом на 01.05.2019</t>
  </si>
  <si>
    <t>3087</t>
  </si>
  <si>
    <t>Надання допомоги на дітей, які виховуються у багатодітних сім'ях</t>
  </si>
  <si>
    <t>Сума без ЧАЕС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</si>
</sst>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5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"/>
      <family val="1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Arial Cyr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  <font>
      <i/>
      <sz val="12"/>
      <color rgb="FFFF0000"/>
      <name val="Arial Cyr"/>
      <charset val="204"/>
    </font>
    <font>
      <sz val="16"/>
      <name val="Arial Cyr"/>
      <family val="2"/>
      <charset val="204"/>
    </font>
    <font>
      <b/>
      <i/>
      <sz val="12"/>
      <name val="Arial Cyr"/>
      <charset val="204"/>
    </font>
    <font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20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39" fillId="0" borderId="0"/>
  </cellStyleXfs>
  <cellXfs count="9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5" fontId="1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/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9" xfId="0" applyFont="1" applyFill="1" applyBorder="1" applyAlignment="1"/>
    <xf numFmtId="0" fontId="8" fillId="0" borderId="10" xfId="0" applyFont="1" applyFill="1" applyBorder="1" applyAlignment="1"/>
    <xf numFmtId="0" fontId="8" fillId="0" borderId="11" xfId="0" applyFont="1" applyFill="1" applyBorder="1" applyAlignment="1"/>
    <xf numFmtId="0" fontId="8" fillId="0" borderId="12" xfId="0" applyFont="1" applyFill="1" applyBorder="1" applyAlignment="1"/>
    <xf numFmtId="0" fontId="8" fillId="0" borderId="13" xfId="0" applyFont="1" applyFill="1" applyBorder="1" applyAlignment="1"/>
    <xf numFmtId="165" fontId="15" fillId="2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/>
    <xf numFmtId="0" fontId="9" fillId="0" borderId="5" xfId="0" applyFont="1" applyBorder="1" applyAlignment="1">
      <alignment horizontal="center"/>
    </xf>
    <xf numFmtId="0" fontId="3" fillId="0" borderId="3" xfId="0" applyFont="1" applyBorder="1"/>
    <xf numFmtId="0" fontId="8" fillId="0" borderId="17" xfId="0" applyFont="1" applyFill="1" applyBorder="1" applyAlignment="1"/>
    <xf numFmtId="0" fontId="2" fillId="0" borderId="19" xfId="0" applyFont="1" applyFill="1" applyBorder="1"/>
    <xf numFmtId="165" fontId="1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49" fontId="9" fillId="0" borderId="14" xfId="0" applyNumberFormat="1" applyFont="1" applyBorder="1" applyAlignment="1">
      <alignment horizontal="center"/>
    </xf>
    <xf numFmtId="0" fontId="8" fillId="0" borderId="36" xfId="0" applyFont="1" applyFill="1" applyBorder="1" applyAlignment="1"/>
    <xf numFmtId="0" fontId="9" fillId="0" borderId="9" xfId="0" applyFont="1" applyFill="1" applyBorder="1" applyAlignment="1"/>
    <xf numFmtId="0" fontId="2" fillId="0" borderId="0" xfId="0" applyFont="1" applyAlignment="1">
      <alignment wrapText="1"/>
    </xf>
    <xf numFmtId="0" fontId="9" fillId="0" borderId="6" xfId="0" applyFont="1" applyBorder="1" applyAlignment="1">
      <alignment horizontal="center"/>
    </xf>
    <xf numFmtId="0" fontId="8" fillId="0" borderId="37" xfId="0" applyFont="1" applyFill="1" applyBorder="1" applyAlignment="1"/>
    <xf numFmtId="49" fontId="9" fillId="0" borderId="3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0" fontId="8" fillId="0" borderId="0" xfId="0" applyFont="1" applyBorder="1"/>
    <xf numFmtId="49" fontId="8" fillId="0" borderId="6" xfId="0" applyNumberFormat="1" applyFont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9" fillId="0" borderId="21" xfId="0" applyFont="1" applyFill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horizontal="left" wrapText="1"/>
      <protection locked="0"/>
    </xf>
    <xf numFmtId="0" fontId="9" fillId="0" borderId="21" xfId="0" applyFont="1" applyBorder="1" applyAlignment="1">
      <alignment horizontal="left" wrapText="1"/>
    </xf>
    <xf numFmtId="0" fontId="8" fillId="0" borderId="28" xfId="0" applyFont="1" applyFill="1" applyBorder="1" applyAlignment="1" applyProtection="1">
      <alignment horizontal="left" wrapText="1"/>
      <protection locked="0"/>
    </xf>
    <xf numFmtId="0" fontId="8" fillId="0" borderId="24" xfId="0" applyFont="1" applyFill="1" applyBorder="1" applyAlignment="1" applyProtection="1">
      <alignment horizontal="left" wrapText="1"/>
      <protection locked="0"/>
    </xf>
    <xf numFmtId="0" fontId="8" fillId="0" borderId="25" xfId="0" applyFont="1" applyBorder="1" applyAlignment="1" applyProtection="1">
      <alignment horizontal="left" wrapText="1"/>
      <protection locked="0"/>
    </xf>
    <xf numFmtId="0" fontId="8" fillId="0" borderId="26" xfId="0" applyFont="1" applyFill="1" applyBorder="1" applyAlignment="1" applyProtection="1">
      <alignment horizontal="left" wrapText="1"/>
      <protection locked="0"/>
    </xf>
    <xf numFmtId="0" fontId="9" fillId="0" borderId="27" xfId="0" applyFont="1" applyFill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 horizontal="left" wrapText="1"/>
      <protection locked="0"/>
    </xf>
    <xf numFmtId="0" fontId="8" fillId="0" borderId="33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>
      <alignment horizontal="left" wrapText="1"/>
    </xf>
    <xf numFmtId="0" fontId="8" fillId="0" borderId="25" xfId="0" applyFont="1" applyFill="1" applyBorder="1" applyAlignment="1" applyProtection="1">
      <alignment horizontal="left" wrapText="1"/>
      <protection locked="0"/>
    </xf>
    <xf numFmtId="0" fontId="9" fillId="0" borderId="32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33" xfId="0" applyFont="1" applyFill="1" applyBorder="1" applyAlignment="1" applyProtection="1">
      <alignment horizontal="left" wrapText="1"/>
      <protection locked="0"/>
    </xf>
    <xf numFmtId="0" fontId="9" fillId="0" borderId="28" xfId="0" applyFont="1" applyFill="1" applyBorder="1" applyAlignment="1" applyProtection="1">
      <alignment horizontal="left" wrapText="1"/>
      <protection locked="0"/>
    </xf>
    <xf numFmtId="165" fontId="18" fillId="2" borderId="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 applyProtection="1">
      <alignment horizontal="left" wrapText="1"/>
      <protection locked="0"/>
    </xf>
    <xf numFmtId="0" fontId="9" fillId="0" borderId="41" xfId="0" applyFont="1" applyBorder="1"/>
    <xf numFmtId="49" fontId="9" fillId="0" borderId="6" xfId="0" applyNumberFormat="1" applyFont="1" applyFill="1" applyBorder="1" applyAlignment="1">
      <alignment horizontal="center" wrapText="1"/>
    </xf>
    <xf numFmtId="49" fontId="9" fillId="0" borderId="7" xfId="1" applyNumberFormat="1" applyFont="1" applyFill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 applyProtection="1">
      <alignment horizontal="left" wrapText="1"/>
      <protection locked="0"/>
    </xf>
    <xf numFmtId="49" fontId="9" fillId="0" borderId="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Fill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0" fillId="0" borderId="0" xfId="0" applyFont="1"/>
    <xf numFmtId="49" fontId="9" fillId="2" borderId="16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 applyProtection="1">
      <alignment wrapText="1"/>
      <protection locked="0"/>
    </xf>
    <xf numFmtId="49" fontId="9" fillId="2" borderId="7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wrapText="1"/>
    </xf>
    <xf numFmtId="49" fontId="9" fillId="0" borderId="21" xfId="1" applyNumberFormat="1" applyFont="1" applyFill="1" applyBorder="1" applyAlignment="1">
      <alignment wrapText="1"/>
    </xf>
    <xf numFmtId="49" fontId="9" fillId="0" borderId="28" xfId="1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49" xfId="0" applyFont="1" applyFill="1" applyBorder="1"/>
    <xf numFmtId="0" fontId="1" fillId="0" borderId="0" xfId="0" applyFont="1"/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8" fillId="0" borderId="30" xfId="0" applyFont="1" applyBorder="1" applyAlignment="1">
      <alignment wrapText="1"/>
    </xf>
    <xf numFmtId="0" fontId="8" fillId="0" borderId="29" xfId="0" applyFont="1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 applyProtection="1">
      <alignment horizontal="left" wrapText="1"/>
      <protection locked="0"/>
    </xf>
    <xf numFmtId="49" fontId="8" fillId="0" borderId="29" xfId="0" applyNumberFormat="1" applyFont="1" applyFill="1" applyBorder="1" applyAlignment="1">
      <alignment horizontal="left" wrapText="1"/>
    </xf>
    <xf numFmtId="49" fontId="8" fillId="0" borderId="29" xfId="0" applyNumberFormat="1" applyFont="1" applyBorder="1" applyAlignment="1" applyProtection="1">
      <alignment wrapText="1"/>
      <protection locked="0"/>
    </xf>
    <xf numFmtId="49" fontId="8" fillId="0" borderId="29" xfId="0" applyNumberFormat="1" applyFont="1" applyBorder="1" applyAlignment="1" applyProtection="1">
      <alignment horizontal="left" wrapText="1"/>
      <protection locked="0"/>
    </xf>
    <xf numFmtId="0" fontId="8" fillId="2" borderId="30" xfId="0" applyFont="1" applyFill="1" applyBorder="1" applyAlignment="1">
      <alignment horizontal="left" wrapText="1"/>
    </xf>
    <xf numFmtId="3" fontId="8" fillId="0" borderId="29" xfId="0" applyNumberFormat="1" applyFont="1" applyBorder="1" applyAlignment="1">
      <alignment horizontal="left" wrapText="1"/>
    </xf>
    <xf numFmtId="0" fontId="9" fillId="0" borderId="32" xfId="0" applyFont="1" applyBorder="1" applyAlignment="1" applyProtection="1">
      <alignment horizontal="left" wrapText="1"/>
      <protection locked="0"/>
    </xf>
    <xf numFmtId="0" fontId="8" fillId="0" borderId="29" xfId="0" applyFont="1" applyFill="1" applyBorder="1" applyAlignment="1" applyProtection="1">
      <alignment horizontal="left" wrapText="1"/>
      <protection locked="0"/>
    </xf>
    <xf numFmtId="0" fontId="8" fillId="0" borderId="34" xfId="0" applyFont="1" applyFill="1" applyBorder="1" applyAlignment="1" applyProtection="1">
      <alignment horizontal="left" wrapText="1"/>
      <protection locked="0"/>
    </xf>
    <xf numFmtId="0" fontId="3" fillId="0" borderId="0" xfId="0" applyFont="1" applyFill="1"/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166" fontId="8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8" fillId="0" borderId="25" xfId="0" applyFont="1" applyBorder="1"/>
    <xf numFmtId="0" fontId="8" fillId="0" borderId="0" xfId="0" applyFont="1" applyAlignment="1">
      <alignment wrapText="1"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/>
    </xf>
    <xf numFmtId="0" fontId="9" fillId="0" borderId="27" xfId="0" applyFont="1" applyBorder="1" applyAlignment="1" applyProtection="1">
      <alignment horizontal="left" wrapText="1"/>
      <protection locked="0"/>
    </xf>
    <xf numFmtId="0" fontId="9" fillId="0" borderId="27" xfId="0" applyFont="1" applyBorder="1"/>
    <xf numFmtId="0" fontId="8" fillId="0" borderId="24" xfId="0" applyFont="1" applyBorder="1" applyAlignment="1">
      <alignment wrapText="1"/>
    </xf>
    <xf numFmtId="49" fontId="8" fillId="0" borderId="16" xfId="0" applyNumberFormat="1" applyFont="1" applyBorder="1" applyAlignment="1">
      <alignment horizontal="center"/>
    </xf>
    <xf numFmtId="49" fontId="8" fillId="0" borderId="38" xfId="0" applyNumberFormat="1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 applyProtection="1">
      <alignment horizontal="left" wrapText="1"/>
      <protection locked="0"/>
    </xf>
    <xf numFmtId="0" fontId="8" fillId="0" borderId="53" xfId="0" applyFont="1" applyFill="1" applyBorder="1" applyAlignment="1">
      <alignment wrapText="1"/>
    </xf>
    <xf numFmtId="3" fontId="8" fillId="0" borderId="25" xfId="0" applyNumberFormat="1" applyFont="1" applyBorder="1" applyAlignment="1">
      <alignment horizontal="left" wrapText="1"/>
    </xf>
    <xf numFmtId="0" fontId="8" fillId="0" borderId="25" xfId="0" applyFont="1" applyBorder="1" applyAlignment="1" applyProtection="1">
      <alignment wrapText="1"/>
      <protection locked="0"/>
    </xf>
    <xf numFmtId="49" fontId="9" fillId="2" borderId="26" xfId="0" applyNumberFormat="1" applyFont="1" applyFill="1" applyBorder="1" applyAlignment="1">
      <alignment horizontal="left" wrapText="1"/>
    </xf>
    <xf numFmtId="167" fontId="1" fillId="0" borderId="0" xfId="0" applyNumberFormat="1" applyFont="1" applyFill="1" applyAlignment="1">
      <alignment horizontal="center"/>
    </xf>
    <xf numFmtId="0" fontId="24" fillId="0" borderId="4" xfId="0" applyNumberFormat="1" applyFont="1" applyFill="1" applyBorder="1" applyAlignment="1" applyProtection="1">
      <alignment horizontal="left" wrapText="1"/>
      <protection locked="0"/>
    </xf>
    <xf numFmtId="1" fontId="8" fillId="0" borderId="4" xfId="0" applyNumberFormat="1" applyFont="1" applyFill="1" applyBorder="1" applyAlignment="1" applyProtection="1">
      <alignment horizontal="center" wrapText="1"/>
      <protection locked="0"/>
    </xf>
    <xf numFmtId="49" fontId="8" fillId="0" borderId="4" xfId="0" applyNumberFormat="1" applyFont="1" applyFill="1" applyBorder="1" applyAlignment="1" applyProtection="1">
      <alignment horizontal="center" wrapText="1"/>
      <protection locked="0"/>
    </xf>
    <xf numFmtId="0" fontId="8" fillId="0" borderId="59" xfId="0" applyFont="1" applyBorder="1"/>
    <xf numFmtId="2" fontId="8" fillId="0" borderId="24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164" fontId="1" fillId="0" borderId="0" xfId="0" applyNumberFormat="1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49" fontId="26" fillId="0" borderId="4" xfId="0" applyNumberFormat="1" applyFont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8" fillId="0" borderId="34" xfId="0" applyFont="1" applyBorder="1" applyAlignment="1" applyProtection="1">
      <alignment horizontal="left" wrapText="1"/>
      <protection locked="0"/>
    </xf>
    <xf numFmtId="0" fontId="26" fillId="0" borderId="25" xfId="0" applyFont="1" applyBorder="1" applyAlignment="1" applyProtection="1">
      <alignment horizontal="left" wrapText="1"/>
      <protection locked="0"/>
    </xf>
    <xf numFmtId="167" fontId="30" fillId="0" borderId="0" xfId="0" applyNumberFormat="1" applyFont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/>
    <xf numFmtId="0" fontId="26" fillId="0" borderId="24" xfId="0" applyFont="1" applyFill="1" applyBorder="1" applyAlignment="1" applyProtection="1">
      <alignment horizontal="left" wrapText="1"/>
      <protection locked="0"/>
    </xf>
    <xf numFmtId="0" fontId="30" fillId="0" borderId="0" xfId="0" applyFont="1"/>
    <xf numFmtId="0" fontId="26" fillId="0" borderId="11" xfId="0" applyFont="1" applyFill="1" applyBorder="1" applyAlignment="1"/>
    <xf numFmtId="49" fontId="26" fillId="0" borderId="8" xfId="0" applyNumberFormat="1" applyFont="1" applyBorder="1" applyAlignment="1">
      <alignment horizontal="center"/>
    </xf>
    <xf numFmtId="166" fontId="26" fillId="0" borderId="4" xfId="0" applyNumberFormat="1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26" fillId="0" borderId="39" xfId="0" applyFont="1" applyFill="1" applyBorder="1" applyAlignment="1" applyProtection="1">
      <alignment horizontal="left" wrapText="1"/>
      <protection locked="0"/>
    </xf>
    <xf numFmtId="0" fontId="26" fillId="0" borderId="37" xfId="0" applyFont="1" applyFill="1" applyBorder="1" applyAlignme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8" fillId="3" borderId="33" xfId="0" applyFont="1" applyFill="1" applyBorder="1" applyAlignment="1" applyProtection="1">
      <alignment horizontal="left"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8" fillId="3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23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0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7" fontId="16" fillId="3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9" fillId="0" borderId="27" xfId="0" applyFont="1" applyBorder="1" applyAlignment="1">
      <alignment wrapText="1"/>
    </xf>
    <xf numFmtId="49" fontId="9" fillId="0" borderId="40" xfId="0" applyNumberFormat="1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49" fontId="8" fillId="2" borderId="40" xfId="0" applyNumberFormat="1" applyFont="1" applyFill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27" xfId="0" applyFont="1" applyFill="1" applyBorder="1" applyAlignment="1" applyProtection="1">
      <alignment wrapText="1"/>
      <protection locked="0"/>
    </xf>
    <xf numFmtId="0" fontId="9" fillId="0" borderId="38" xfId="0" applyFont="1" applyBorder="1" applyAlignment="1">
      <alignment horizontal="center"/>
    </xf>
    <xf numFmtId="0" fontId="9" fillId="0" borderId="39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8" fillId="0" borderId="5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26" fillId="0" borderId="48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22" fillId="3" borderId="0" xfId="0" applyFont="1" applyFill="1" applyAlignment="1">
      <alignment horizontal="center"/>
    </xf>
    <xf numFmtId="167" fontId="20" fillId="3" borderId="0" xfId="0" applyNumberFormat="1" applyFont="1" applyFill="1" applyAlignment="1">
      <alignment horizontal="center"/>
    </xf>
    <xf numFmtId="49" fontId="8" fillId="0" borderId="25" xfId="0" applyNumberFormat="1" applyFont="1" applyFill="1" applyBorder="1" applyAlignment="1" applyProtection="1">
      <alignment wrapText="1"/>
      <protection locked="0"/>
    </xf>
    <xf numFmtId="49" fontId="9" fillId="0" borderId="27" xfId="0" applyNumberFormat="1" applyFont="1" applyFill="1" applyBorder="1" applyAlignment="1">
      <alignment wrapText="1"/>
    </xf>
    <xf numFmtId="49" fontId="9" fillId="0" borderId="45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 applyProtection="1">
      <alignment wrapText="1"/>
      <protection locked="0"/>
    </xf>
    <xf numFmtId="0" fontId="8" fillId="0" borderId="65" xfId="2" applyFont="1" applyFill="1" applyBorder="1" applyAlignment="1" applyProtection="1">
      <alignment horizontal="left" wrapText="1"/>
    </xf>
    <xf numFmtId="165" fontId="1" fillId="0" borderId="0" xfId="0" applyNumberFormat="1" applyFont="1" applyFill="1" applyAlignment="1">
      <alignment horizontal="center"/>
    </xf>
    <xf numFmtId="167" fontId="33" fillId="3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right"/>
    </xf>
    <xf numFmtId="0" fontId="33" fillId="3" borderId="0" xfId="0" applyFont="1" applyFill="1" applyBorder="1"/>
    <xf numFmtId="0" fontId="33" fillId="3" borderId="0" xfId="0" applyFont="1" applyFill="1"/>
    <xf numFmtId="0" fontId="8" fillId="3" borderId="11" xfId="0" applyFont="1" applyFill="1" applyBorder="1" applyAlignment="1"/>
    <xf numFmtId="49" fontId="8" fillId="3" borderId="4" xfId="0" applyNumberFormat="1" applyFont="1" applyFill="1" applyBorder="1" applyAlignment="1" applyProtection="1">
      <alignment horizontal="center" wrapText="1"/>
      <protection locked="0"/>
    </xf>
    <xf numFmtId="1" fontId="8" fillId="3" borderId="4" xfId="0" applyNumberFormat="1" applyFont="1" applyFill="1" applyBorder="1" applyAlignment="1" applyProtection="1">
      <alignment horizontal="center" wrapText="1"/>
      <protection locked="0"/>
    </xf>
    <xf numFmtId="167" fontId="13" fillId="3" borderId="0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/>
    <xf numFmtId="0" fontId="13" fillId="3" borderId="0" xfId="0" applyFont="1" applyFill="1"/>
    <xf numFmtId="0" fontId="8" fillId="3" borderId="1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wrapText="1"/>
    </xf>
    <xf numFmtId="0" fontId="8" fillId="3" borderId="36" xfId="0" applyFont="1" applyFill="1" applyBorder="1" applyAlignment="1"/>
    <xf numFmtId="0" fontId="8" fillId="3" borderId="14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8" fillId="3" borderId="9" xfId="0" applyFont="1" applyFill="1" applyBorder="1" applyAlignment="1"/>
    <xf numFmtId="167" fontId="2" fillId="3" borderId="0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0" fontId="8" fillId="3" borderId="25" xfId="0" applyFont="1" applyFill="1" applyBorder="1"/>
    <xf numFmtId="167" fontId="30" fillId="3" borderId="0" xfId="0" applyNumberFormat="1" applyFont="1" applyFill="1" applyBorder="1" applyAlignment="1">
      <alignment horizontal="center"/>
    </xf>
    <xf numFmtId="0" fontId="30" fillId="3" borderId="0" xfId="0" applyFont="1" applyFill="1" applyBorder="1" applyAlignment="1">
      <alignment horizontal="right"/>
    </xf>
    <xf numFmtId="0" fontId="30" fillId="3" borderId="0" xfId="0" applyFont="1" applyFill="1" applyBorder="1"/>
    <xf numFmtId="0" fontId="30" fillId="3" borderId="0" xfId="0" applyFont="1" applyFill="1"/>
    <xf numFmtId="0" fontId="36" fillId="3" borderId="0" xfId="0" applyFont="1" applyFill="1" applyBorder="1" applyAlignment="1">
      <alignment horizontal="center"/>
    </xf>
    <xf numFmtId="167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/>
    <xf numFmtId="167" fontId="37" fillId="3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8" fillId="3" borderId="24" xfId="0" applyFont="1" applyFill="1" applyBorder="1" applyAlignment="1">
      <alignment wrapText="1"/>
    </xf>
    <xf numFmtId="49" fontId="8" fillId="3" borderId="25" xfId="0" applyNumberFormat="1" applyFont="1" applyFill="1" applyBorder="1" applyAlignment="1">
      <alignment wrapText="1"/>
    </xf>
    <xf numFmtId="49" fontId="8" fillId="3" borderId="8" xfId="0" applyNumberFormat="1" applyFont="1" applyFill="1" applyBorder="1" applyAlignment="1">
      <alignment horizontal="center"/>
    </xf>
    <xf numFmtId="49" fontId="8" fillId="3" borderId="24" xfId="0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wrapText="1"/>
    </xf>
    <xf numFmtId="0" fontId="30" fillId="3" borderId="3" xfId="0" applyFont="1" applyFill="1" applyBorder="1"/>
    <xf numFmtId="0" fontId="8" fillId="0" borderId="22" xfId="0" applyFont="1" applyFill="1" applyBorder="1" applyAlignment="1">
      <alignment horizontal="center" vertical="center" wrapText="1"/>
    </xf>
    <xf numFmtId="0" fontId="9" fillId="0" borderId="21" xfId="2" applyFont="1" applyFill="1" applyBorder="1" applyAlignment="1" applyProtection="1">
      <alignment horizontal="left" wrapText="1"/>
    </xf>
    <xf numFmtId="49" fontId="8" fillId="3" borderId="24" xfId="0" applyNumberFormat="1" applyFont="1" applyFill="1" applyBorder="1" applyAlignment="1" applyProtection="1">
      <alignment wrapText="1"/>
      <protection locked="0"/>
    </xf>
    <xf numFmtId="49" fontId="8" fillId="0" borderId="34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left" wrapText="1"/>
    </xf>
    <xf numFmtId="0" fontId="8" fillId="9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/>
    <xf numFmtId="49" fontId="9" fillId="5" borderId="7" xfId="0" applyNumberFormat="1" applyFont="1" applyFill="1" applyBorder="1" applyAlignment="1">
      <alignment horizontal="center"/>
    </xf>
    <xf numFmtId="0" fontId="9" fillId="5" borderId="21" xfId="0" applyFont="1" applyFill="1" applyBorder="1" applyAlignment="1" applyProtection="1">
      <alignment horizontal="left" wrapText="1"/>
      <protection locked="0"/>
    </xf>
    <xf numFmtId="0" fontId="26" fillId="5" borderId="11" xfId="0" applyFont="1" applyFill="1" applyBorder="1" applyAlignment="1"/>
    <xf numFmtId="166" fontId="26" fillId="5" borderId="4" xfId="0" applyNumberFormat="1" applyFont="1" applyFill="1" applyBorder="1" applyAlignment="1">
      <alignment horizontal="center"/>
    </xf>
    <xf numFmtId="1" fontId="26" fillId="5" borderId="4" xfId="0" applyNumberFormat="1" applyFont="1" applyFill="1" applyBorder="1" applyAlignment="1">
      <alignment horizontal="center"/>
    </xf>
    <xf numFmtId="49" fontId="26" fillId="5" borderId="4" xfId="0" applyNumberFormat="1" applyFont="1" applyFill="1" applyBorder="1" applyAlignment="1">
      <alignment horizontal="center"/>
    </xf>
    <xf numFmtId="0" fontId="32" fillId="5" borderId="66" xfId="0" applyFont="1" applyFill="1" applyBorder="1" applyAlignment="1" applyProtection="1">
      <alignment horizontal="left" vertical="center" wrapText="1"/>
      <protection hidden="1"/>
    </xf>
    <xf numFmtId="49" fontId="26" fillId="5" borderId="0" xfId="0" applyNumberFormat="1" applyFont="1" applyFill="1" applyBorder="1" applyAlignment="1">
      <alignment horizontal="center"/>
    </xf>
    <xf numFmtId="49" fontId="26" fillId="5" borderId="4" xfId="0" applyNumberFormat="1" applyFont="1" applyFill="1" applyBorder="1" applyAlignment="1">
      <alignment horizontal="center" wrapText="1"/>
    </xf>
    <xf numFmtId="0" fontId="26" fillId="5" borderId="29" xfId="0" applyFont="1" applyFill="1" applyBorder="1" applyAlignment="1">
      <alignment horizontal="left" wrapText="1"/>
    </xf>
    <xf numFmtId="0" fontId="26" fillId="5" borderId="25" xfId="0" applyFont="1" applyFill="1" applyBorder="1" applyAlignment="1" applyProtection="1">
      <alignment horizontal="left" wrapText="1"/>
      <protection locked="0"/>
    </xf>
    <xf numFmtId="0" fontId="32" fillId="5" borderId="25" xfId="0" applyFont="1" applyFill="1" applyBorder="1" applyAlignment="1" applyProtection="1">
      <alignment horizontal="left" vertical="center" wrapText="1"/>
      <protection hidden="1"/>
    </xf>
    <xf numFmtId="0" fontId="26" fillId="5" borderId="24" xfId="0" applyFont="1" applyFill="1" applyBorder="1" applyAlignment="1" applyProtection="1">
      <alignment horizontal="left" wrapText="1"/>
      <protection locked="0"/>
    </xf>
    <xf numFmtId="0" fontId="26" fillId="5" borderId="28" xfId="0" applyFont="1" applyFill="1" applyBorder="1" applyAlignment="1" applyProtection="1">
      <alignment horizontal="left" wrapText="1"/>
      <protection locked="0"/>
    </xf>
    <xf numFmtId="49" fontId="26" fillId="5" borderId="4" xfId="0" applyNumberFormat="1" applyFont="1" applyFill="1" applyBorder="1" applyAlignment="1" applyProtection="1">
      <alignment horizontal="center" wrapText="1"/>
      <protection locked="0"/>
    </xf>
    <xf numFmtId="1" fontId="26" fillId="5" borderId="4" xfId="0" applyNumberFormat="1" applyFont="1" applyFill="1" applyBorder="1" applyAlignment="1" applyProtection="1">
      <alignment horizontal="center" wrapText="1"/>
      <protection locked="0"/>
    </xf>
    <xf numFmtId="0" fontId="26" fillId="5" borderId="29" xfId="0" applyFont="1" applyFill="1" applyBorder="1" applyAlignment="1" applyProtection="1">
      <alignment horizontal="left" wrapText="1"/>
      <protection locked="0"/>
    </xf>
    <xf numFmtId="0" fontId="8" fillId="5" borderId="11" xfId="0" applyFont="1" applyFill="1" applyBorder="1" applyAlignment="1"/>
    <xf numFmtId="49" fontId="8" fillId="5" borderId="4" xfId="0" applyNumberFormat="1" applyFont="1" applyFill="1" applyBorder="1" applyAlignment="1" applyProtection="1">
      <alignment horizontal="center" wrapText="1"/>
      <protection locked="0"/>
    </xf>
    <xf numFmtId="1" fontId="8" fillId="5" borderId="4" xfId="0" applyNumberFormat="1" applyFont="1" applyFill="1" applyBorder="1" applyAlignment="1" applyProtection="1">
      <alignment horizontal="center" wrapText="1"/>
      <protection locked="0"/>
    </xf>
    <xf numFmtId="0" fontId="8" fillId="5" borderId="29" xfId="0" applyFont="1" applyFill="1" applyBorder="1" applyAlignment="1" applyProtection="1">
      <alignment horizontal="left" wrapText="1"/>
      <protection locked="0"/>
    </xf>
    <xf numFmtId="1" fontId="8" fillId="5" borderId="0" xfId="0" applyNumberFormat="1" applyFont="1" applyFill="1" applyBorder="1" applyAlignment="1" applyProtection="1">
      <alignment horizontal="center" wrapText="1"/>
      <protection locked="0"/>
    </xf>
    <xf numFmtId="49" fontId="8" fillId="5" borderId="0" xfId="0" applyNumberFormat="1" applyFont="1" applyFill="1" applyBorder="1" applyAlignment="1" applyProtection="1">
      <alignment horizontal="center" wrapText="1"/>
      <protection locked="0"/>
    </xf>
    <xf numFmtId="0" fontId="8" fillId="5" borderId="0" xfId="0" applyFont="1" applyFill="1" applyBorder="1" applyAlignment="1">
      <alignment wrapText="1"/>
    </xf>
    <xf numFmtId="0" fontId="26" fillId="5" borderId="11" xfId="0" applyFont="1" applyFill="1" applyBorder="1" applyAlignment="1">
      <alignment horizontal="center"/>
    </xf>
    <xf numFmtId="49" fontId="26" fillId="5" borderId="25" xfId="0" applyNumberFormat="1" applyFont="1" applyFill="1" applyBorder="1" applyAlignment="1">
      <alignment horizontal="left" wrapText="1"/>
    </xf>
    <xf numFmtId="0" fontId="32" fillId="5" borderId="25" xfId="0" applyFont="1" applyFill="1" applyBorder="1" applyAlignment="1" applyProtection="1">
      <alignment horizontal="left" wrapText="1"/>
      <protection locked="0"/>
    </xf>
    <xf numFmtId="0" fontId="26" fillId="5" borderId="13" xfId="0" applyFont="1" applyFill="1" applyBorder="1" applyAlignment="1"/>
    <xf numFmtId="49" fontId="26" fillId="5" borderId="8" xfId="0" applyNumberFormat="1" applyFont="1" applyFill="1" applyBorder="1" applyAlignment="1">
      <alignment horizontal="center"/>
    </xf>
    <xf numFmtId="0" fontId="26" fillId="5" borderId="9" xfId="0" applyFont="1" applyFill="1" applyBorder="1" applyAlignment="1"/>
    <xf numFmtId="0" fontId="38" fillId="5" borderId="32" xfId="0" applyFont="1" applyFill="1" applyBorder="1" applyAlignment="1">
      <alignment horizontal="center"/>
    </xf>
    <xf numFmtId="49" fontId="38" fillId="5" borderId="7" xfId="0" applyNumberFormat="1" applyFont="1" applyFill="1" applyBorder="1" applyAlignment="1">
      <alignment horizontal="center" wrapText="1"/>
    </xf>
    <xf numFmtId="0" fontId="26" fillId="5" borderId="21" xfId="0" applyFont="1" applyFill="1" applyBorder="1" applyAlignment="1" applyProtection="1">
      <alignment horizontal="left" wrapText="1"/>
      <protection locked="0"/>
    </xf>
    <xf numFmtId="1" fontId="26" fillId="5" borderId="6" xfId="0" applyNumberFormat="1" applyFont="1" applyFill="1" applyBorder="1" applyAlignment="1" applyProtection="1">
      <alignment horizontal="center" wrapText="1"/>
      <protection locked="0"/>
    </xf>
    <xf numFmtId="49" fontId="26" fillId="5" borderId="6" xfId="0" applyNumberFormat="1" applyFont="1" applyFill="1" applyBorder="1" applyAlignment="1" applyProtection="1">
      <alignment horizontal="center" wrapText="1"/>
      <protection locked="0"/>
    </xf>
    <xf numFmtId="0" fontId="26" fillId="5" borderId="42" xfId="0" applyFont="1" applyFill="1" applyBorder="1" applyAlignment="1" applyProtection="1">
      <alignment horizontal="left" wrapText="1"/>
      <protection locked="0"/>
    </xf>
    <xf numFmtId="0" fontId="26" fillId="5" borderId="13" xfId="0" applyFont="1" applyFill="1" applyBorder="1" applyAlignment="1">
      <alignment horizontal="center"/>
    </xf>
    <xf numFmtId="49" fontId="26" fillId="5" borderId="48" xfId="0" applyNumberFormat="1" applyFont="1" applyFill="1" applyBorder="1" applyAlignment="1" applyProtection="1">
      <alignment horizontal="center" wrapText="1"/>
      <protection locked="0"/>
    </xf>
    <xf numFmtId="1" fontId="26" fillId="5" borderId="35" xfId="0" applyNumberFormat="1" applyFont="1" applyFill="1" applyBorder="1" applyAlignment="1" applyProtection="1">
      <alignment horizontal="center" wrapText="1"/>
      <protection locked="0"/>
    </xf>
    <xf numFmtId="0" fontId="42" fillId="0" borderId="3" xfId="0" applyFont="1" applyBorder="1" applyAlignment="1"/>
    <xf numFmtId="0" fontId="43" fillId="3" borderId="21" xfId="0" applyNumberFormat="1" applyFont="1" applyFill="1" applyBorder="1" applyAlignment="1" applyProtection="1">
      <alignment horizontal="left" wrapText="1"/>
      <protection locked="0"/>
    </xf>
    <xf numFmtId="0" fontId="43" fillId="0" borderId="27" xfId="0" applyFont="1" applyFill="1" applyBorder="1" applyAlignment="1" applyProtection="1">
      <alignment horizontal="left" wrapText="1"/>
      <protection locked="0"/>
    </xf>
    <xf numFmtId="0" fontId="43" fillId="2" borderId="21" xfId="0" applyFont="1" applyFill="1" applyBorder="1" applyAlignment="1">
      <alignment horizontal="left" wrapText="1"/>
    </xf>
    <xf numFmtId="0" fontId="43" fillId="0" borderId="32" xfId="0" applyFont="1" applyFill="1" applyBorder="1" applyAlignment="1">
      <alignment horizontal="left" wrapText="1"/>
    </xf>
    <xf numFmtId="0" fontId="43" fillId="2" borderId="32" xfId="0" applyFont="1" applyFill="1" applyBorder="1" applyAlignment="1" applyProtection="1">
      <alignment horizontal="left" wrapText="1"/>
      <protection locked="0"/>
    </xf>
    <xf numFmtId="0" fontId="43" fillId="0" borderId="21" xfId="0" applyFont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" fillId="0" borderId="0" xfId="0" applyFont="1" applyFill="1"/>
    <xf numFmtId="167" fontId="44" fillId="3" borderId="20" xfId="0" applyNumberFormat="1" applyFont="1" applyFill="1" applyBorder="1" applyAlignment="1">
      <alignment horizontal="center"/>
    </xf>
    <xf numFmtId="167" fontId="44" fillId="3" borderId="14" xfId="0" applyNumberFormat="1" applyFont="1" applyFill="1" applyBorder="1" applyAlignment="1">
      <alignment horizontal="center"/>
    </xf>
    <xf numFmtId="167" fontId="44" fillId="9" borderId="14" xfId="0" applyNumberFormat="1" applyFont="1" applyFill="1" applyBorder="1" applyAlignment="1">
      <alignment horizontal="center"/>
    </xf>
    <xf numFmtId="165" fontId="44" fillId="3" borderId="14" xfId="0" applyNumberFormat="1" applyFont="1" applyFill="1" applyBorder="1" applyAlignment="1">
      <alignment horizontal="center"/>
    </xf>
    <xf numFmtId="167" fontId="44" fillId="3" borderId="16" xfId="0" applyNumberFormat="1" applyFont="1" applyFill="1" applyBorder="1" applyAlignment="1">
      <alignment horizontal="center"/>
    </xf>
    <xf numFmtId="165" fontId="44" fillId="3" borderId="27" xfId="0" applyNumberFormat="1" applyFont="1" applyFill="1" applyBorder="1" applyAlignment="1">
      <alignment horizontal="center"/>
    </xf>
    <xf numFmtId="165" fontId="44" fillId="3" borderId="31" xfId="0" applyNumberFormat="1" applyFont="1" applyFill="1" applyBorder="1" applyAlignment="1">
      <alignment horizontal="center"/>
    </xf>
    <xf numFmtId="167" fontId="44" fillId="3" borderId="36" xfId="0" applyNumberFormat="1" applyFont="1" applyFill="1" applyBorder="1" applyAlignment="1">
      <alignment horizontal="center"/>
    </xf>
    <xf numFmtId="167" fontId="44" fillId="0" borderId="14" xfId="0" applyNumberFormat="1" applyFont="1" applyFill="1" applyBorder="1" applyAlignment="1">
      <alignment horizontal="center"/>
    </xf>
    <xf numFmtId="165" fontId="44" fillId="3" borderId="25" xfId="0" applyNumberFormat="1" applyFont="1" applyFill="1" applyBorder="1" applyAlignment="1">
      <alignment horizontal="center"/>
    </xf>
    <xf numFmtId="167" fontId="44" fillId="5" borderId="9" xfId="0" applyNumberFormat="1" applyFont="1" applyFill="1" applyBorder="1" applyAlignment="1">
      <alignment horizontal="center"/>
    </xf>
    <xf numFmtId="167" fontId="44" fillId="5" borderId="2" xfId="0" applyNumberFormat="1" applyFont="1" applyFill="1" applyBorder="1" applyAlignment="1">
      <alignment horizontal="center"/>
    </xf>
    <xf numFmtId="167" fontId="44" fillId="9" borderId="7" xfId="0" applyNumberFormat="1" applyFont="1" applyFill="1" applyBorder="1" applyAlignment="1">
      <alignment horizontal="center"/>
    </xf>
    <xf numFmtId="165" fontId="44" fillId="5" borderId="7" xfId="0" applyNumberFormat="1" applyFont="1" applyFill="1" applyBorder="1" applyAlignment="1">
      <alignment horizontal="center"/>
    </xf>
    <xf numFmtId="167" fontId="44" fillId="5" borderId="7" xfId="0" applyNumberFormat="1" applyFont="1" applyFill="1" applyBorder="1" applyAlignment="1">
      <alignment horizontal="center"/>
    </xf>
    <xf numFmtId="165" fontId="44" fillId="5" borderId="21" xfId="0" applyNumberFormat="1" applyFont="1" applyFill="1" applyBorder="1" applyAlignment="1">
      <alignment horizontal="center"/>
    </xf>
    <xf numFmtId="165" fontId="44" fillId="5" borderId="32" xfId="0" applyNumberFormat="1" applyFont="1" applyFill="1" applyBorder="1" applyAlignment="1">
      <alignment horizontal="center"/>
    </xf>
    <xf numFmtId="167" fontId="44" fillId="3" borderId="23" xfId="0" applyNumberFormat="1" applyFont="1" applyFill="1" applyBorder="1" applyAlignment="1">
      <alignment horizontal="center"/>
    </xf>
    <xf numFmtId="167" fontId="44" fillId="9" borderId="23" xfId="0" applyNumberFormat="1" applyFont="1" applyFill="1" applyBorder="1" applyAlignment="1">
      <alignment horizontal="center"/>
    </xf>
    <xf numFmtId="165" fontId="44" fillId="3" borderId="7" xfId="0" applyNumberFormat="1" applyFont="1" applyFill="1" applyBorder="1" applyAlignment="1">
      <alignment horizontal="center"/>
    </xf>
    <xf numFmtId="167" fontId="44" fillId="3" borderId="7" xfId="0" applyNumberFormat="1" applyFont="1" applyFill="1" applyBorder="1" applyAlignment="1">
      <alignment horizontal="center"/>
    </xf>
    <xf numFmtId="165" fontId="44" fillId="3" borderId="21" xfId="0" applyNumberFormat="1" applyFont="1" applyFill="1" applyBorder="1" applyAlignment="1">
      <alignment horizontal="center"/>
    </xf>
    <xf numFmtId="165" fontId="44" fillId="3" borderId="32" xfId="0" applyNumberFormat="1" applyFont="1" applyFill="1" applyBorder="1" applyAlignment="1">
      <alignment horizontal="center"/>
    </xf>
    <xf numFmtId="167" fontId="44" fillId="3" borderId="9" xfId="0" applyNumberFormat="1" applyFont="1" applyFill="1" applyBorder="1" applyAlignment="1">
      <alignment horizontal="center"/>
    </xf>
    <xf numFmtId="167" fontId="44" fillId="3" borderId="38" xfId="0" applyNumberFormat="1" applyFont="1" applyFill="1" applyBorder="1" applyAlignment="1">
      <alignment horizontal="center"/>
    </xf>
    <xf numFmtId="165" fontId="45" fillId="2" borderId="6" xfId="0" applyNumberFormat="1" applyFont="1" applyFill="1" applyBorder="1" applyAlignment="1">
      <alignment horizontal="center"/>
    </xf>
    <xf numFmtId="167" fontId="45" fillId="2" borderId="6" xfId="0" applyNumberFormat="1" applyFont="1" applyFill="1" applyBorder="1" applyAlignment="1">
      <alignment horizontal="center"/>
    </xf>
    <xf numFmtId="167" fontId="44" fillId="0" borderId="18" xfId="0" applyNumberFormat="1" applyFont="1" applyFill="1" applyBorder="1" applyAlignment="1">
      <alignment horizontal="center"/>
    </xf>
    <xf numFmtId="167" fontId="44" fillId="3" borderId="18" xfId="0" applyNumberFormat="1" applyFont="1" applyFill="1" applyBorder="1" applyAlignment="1">
      <alignment horizontal="center"/>
    </xf>
    <xf numFmtId="167" fontId="44" fillId="9" borderId="18" xfId="0" applyNumberFormat="1" applyFont="1" applyFill="1" applyBorder="1" applyAlignment="1">
      <alignment horizontal="center"/>
    </xf>
    <xf numFmtId="167" fontId="44" fillId="0" borderId="8" xfId="0" applyNumberFormat="1" applyFont="1" applyFill="1" applyBorder="1" applyAlignment="1">
      <alignment horizontal="center"/>
    </xf>
    <xf numFmtId="165" fontId="44" fillId="0" borderId="47" xfId="0" applyNumberFormat="1" applyFont="1" applyFill="1" applyBorder="1" applyAlignment="1">
      <alignment horizontal="center"/>
    </xf>
    <xf numFmtId="167" fontId="45" fillId="0" borderId="13" xfId="0" applyNumberFormat="1" applyFont="1" applyFill="1" applyBorder="1" applyAlignment="1">
      <alignment horizontal="center"/>
    </xf>
    <xf numFmtId="167" fontId="45" fillId="3" borderId="8" xfId="0" applyNumberFormat="1" applyFont="1" applyFill="1" applyBorder="1" applyAlignment="1">
      <alignment horizontal="center"/>
    </xf>
    <xf numFmtId="167" fontId="45" fillId="0" borderId="8" xfId="0" applyNumberFormat="1" applyFont="1" applyFill="1" applyBorder="1" applyAlignment="1">
      <alignment horizontal="center"/>
    </xf>
    <xf numFmtId="167" fontId="45" fillId="9" borderId="8" xfId="0" applyNumberFormat="1" applyFont="1" applyFill="1" applyBorder="1" applyAlignment="1">
      <alignment horizontal="center"/>
    </xf>
    <xf numFmtId="165" fontId="44" fillId="2" borderId="21" xfId="0" applyNumberFormat="1" applyFont="1" applyFill="1" applyBorder="1" applyAlignment="1">
      <alignment horizontal="center"/>
    </xf>
    <xf numFmtId="167" fontId="45" fillId="0" borderId="56" xfId="0" applyNumberFormat="1" applyFont="1" applyFill="1" applyBorder="1" applyAlignment="1" applyProtection="1">
      <alignment horizontal="center"/>
      <protection locked="0"/>
    </xf>
    <xf numFmtId="167" fontId="45" fillId="0" borderId="38" xfId="0" applyNumberFormat="1" applyFont="1" applyFill="1" applyBorder="1" applyAlignment="1" applyProtection="1">
      <alignment horizontal="center"/>
      <protection locked="0"/>
    </xf>
    <xf numFmtId="167" fontId="45" fillId="9" borderId="38" xfId="0" applyNumberFormat="1" applyFont="1" applyFill="1" applyBorder="1" applyAlignment="1" applyProtection="1">
      <alignment horizontal="center"/>
      <protection locked="0"/>
    </xf>
    <xf numFmtId="165" fontId="45" fillId="2" borderId="38" xfId="0" applyNumberFormat="1" applyFont="1" applyFill="1" applyBorder="1" applyAlignment="1">
      <alignment horizontal="center"/>
    </xf>
    <xf numFmtId="167" fontId="45" fillId="2" borderId="38" xfId="0" applyNumberFormat="1" applyFont="1" applyFill="1" applyBorder="1" applyAlignment="1">
      <alignment horizontal="center"/>
    </xf>
    <xf numFmtId="165" fontId="45" fillId="2" borderId="51" xfId="0" applyNumberFormat="1" applyFont="1" applyFill="1" applyBorder="1" applyAlignment="1">
      <alignment horizontal="center"/>
    </xf>
    <xf numFmtId="167" fontId="45" fillId="0" borderId="37" xfId="0" applyNumberFormat="1" applyFont="1" applyFill="1" applyBorder="1" applyAlignment="1">
      <alignment horizontal="center"/>
    </xf>
    <xf numFmtId="167" fontId="45" fillId="3" borderId="38" xfId="0" applyNumberFormat="1" applyFont="1" applyFill="1" applyBorder="1" applyAlignment="1">
      <alignment horizontal="center"/>
    </xf>
    <xf numFmtId="167" fontId="45" fillId="0" borderId="38" xfId="0" applyNumberFormat="1" applyFont="1" applyFill="1" applyBorder="1" applyAlignment="1">
      <alignment horizontal="center"/>
    </xf>
    <xf numFmtId="165" fontId="45" fillId="0" borderId="51" xfId="0" applyNumberFormat="1" applyFont="1" applyFill="1" applyBorder="1" applyAlignment="1">
      <alignment horizontal="center"/>
    </xf>
    <xf numFmtId="167" fontId="45" fillId="9" borderId="38" xfId="0" applyNumberFormat="1" applyFont="1" applyFill="1" applyBorder="1" applyAlignment="1">
      <alignment horizontal="center"/>
    </xf>
    <xf numFmtId="165" fontId="45" fillId="2" borderId="39" xfId="0" applyNumberFormat="1" applyFont="1" applyFill="1" applyBorder="1" applyAlignment="1">
      <alignment horizontal="center"/>
    </xf>
    <xf numFmtId="167" fontId="45" fillId="0" borderId="11" xfId="0" applyNumberFormat="1" applyFont="1" applyFill="1" applyBorder="1" applyAlignment="1" applyProtection="1">
      <alignment horizontal="center"/>
      <protection locked="0"/>
    </xf>
    <xf numFmtId="167" fontId="45" fillId="9" borderId="4" xfId="0" applyNumberFormat="1" applyFont="1" applyFill="1" applyBorder="1" applyAlignment="1" applyProtection="1">
      <alignment horizontal="center"/>
      <protection locked="0"/>
    </xf>
    <xf numFmtId="165" fontId="45" fillId="2" borderId="4" xfId="0" applyNumberFormat="1" applyFont="1" applyFill="1" applyBorder="1" applyAlignment="1">
      <alignment horizontal="center"/>
    </xf>
    <xf numFmtId="167" fontId="45" fillId="2" borderId="5" xfId="0" applyNumberFormat="1" applyFont="1" applyFill="1" applyBorder="1" applyAlignment="1">
      <alignment horizontal="center"/>
    </xf>
    <xf numFmtId="165" fontId="45" fillId="2" borderId="29" xfId="0" applyNumberFormat="1" applyFont="1" applyFill="1" applyBorder="1" applyAlignment="1">
      <alignment horizontal="center"/>
    </xf>
    <xf numFmtId="167" fontId="45" fillId="0" borderId="11" xfId="0" applyNumberFormat="1" applyFont="1" applyFill="1" applyBorder="1" applyAlignment="1">
      <alignment horizontal="center"/>
    </xf>
    <xf numFmtId="167" fontId="45" fillId="3" borderId="4" xfId="0" applyNumberFormat="1" applyFont="1" applyFill="1" applyBorder="1" applyAlignment="1">
      <alignment horizontal="center"/>
    </xf>
    <xf numFmtId="167" fontId="45" fillId="0" borderId="4" xfId="0" applyNumberFormat="1" applyFont="1" applyFill="1" applyBorder="1" applyAlignment="1">
      <alignment horizontal="center"/>
    </xf>
    <xf numFmtId="165" fontId="45" fillId="0" borderId="29" xfId="0" applyNumberFormat="1" applyFont="1" applyFill="1" applyBorder="1" applyAlignment="1">
      <alignment horizontal="center"/>
    </xf>
    <xf numFmtId="167" fontId="45" fillId="0" borderId="10" xfId="0" applyNumberFormat="1" applyFont="1" applyFill="1" applyBorder="1" applyAlignment="1">
      <alignment horizontal="center"/>
    </xf>
    <xf numFmtId="167" fontId="45" fillId="9" borderId="4" xfId="0" applyNumberFormat="1" applyFont="1" applyFill="1" applyBorder="1" applyAlignment="1">
      <alignment horizontal="center"/>
    </xf>
    <xf numFmtId="165" fontId="45" fillId="2" borderId="25" xfId="0" applyNumberFormat="1" applyFont="1" applyFill="1" applyBorder="1" applyAlignment="1">
      <alignment horizontal="center"/>
    </xf>
    <xf numFmtId="165" fontId="45" fillId="2" borderId="33" xfId="0" applyNumberFormat="1" applyFont="1" applyFill="1" applyBorder="1" applyAlignment="1">
      <alignment horizontal="center"/>
    </xf>
    <xf numFmtId="168" fontId="45" fillId="2" borderId="4" xfId="0" applyNumberFormat="1" applyFont="1" applyFill="1" applyBorder="1" applyAlignment="1">
      <alignment horizontal="center"/>
    </xf>
    <xf numFmtId="167" fontId="45" fillId="0" borderId="60" xfId="0" applyNumberFormat="1" applyFont="1" applyFill="1" applyBorder="1" applyAlignment="1" applyProtection="1">
      <alignment horizontal="center"/>
      <protection locked="0"/>
    </xf>
    <xf numFmtId="10" fontId="45" fillId="2" borderId="4" xfId="0" applyNumberFormat="1" applyFont="1" applyFill="1" applyBorder="1" applyAlignment="1">
      <alignment horizontal="center"/>
    </xf>
    <xf numFmtId="165" fontId="45" fillId="0" borderId="4" xfId="0" applyNumberFormat="1" applyFont="1" applyFill="1" applyBorder="1" applyAlignment="1">
      <alignment horizontal="center"/>
    </xf>
    <xf numFmtId="167" fontId="45" fillId="0" borderId="5" xfId="0" applyNumberFormat="1" applyFont="1" applyFill="1" applyBorder="1" applyAlignment="1">
      <alignment horizontal="center"/>
    </xf>
    <xf numFmtId="10" fontId="45" fillId="0" borderId="4" xfId="0" applyNumberFormat="1" applyFont="1" applyFill="1" applyBorder="1" applyAlignment="1">
      <alignment horizontal="center"/>
    </xf>
    <xf numFmtId="168" fontId="45" fillId="0" borderId="4" xfId="0" applyNumberFormat="1" applyFont="1" applyFill="1" applyBorder="1" applyAlignment="1">
      <alignment horizontal="center"/>
    </xf>
    <xf numFmtId="167" fontId="45" fillId="0" borderId="62" xfId="0" applyNumberFormat="1" applyFont="1" applyFill="1" applyBorder="1" applyAlignment="1" applyProtection="1">
      <alignment horizontal="center"/>
      <protection locked="0"/>
    </xf>
    <xf numFmtId="164" fontId="45" fillId="9" borderId="4" xfId="0" applyNumberFormat="1" applyFont="1" applyFill="1" applyBorder="1" applyAlignment="1" applyProtection="1">
      <alignment horizontal="center"/>
      <protection locked="0"/>
    </xf>
    <xf numFmtId="165" fontId="45" fillId="0" borderId="34" xfId="0" applyNumberFormat="1" applyFont="1" applyFill="1" applyBorder="1" applyAlignment="1">
      <alignment horizontal="center"/>
    </xf>
    <xf numFmtId="167" fontId="46" fillId="5" borderId="60" xfId="0" applyNumberFormat="1" applyFont="1" applyFill="1" applyBorder="1" applyAlignment="1" applyProtection="1">
      <alignment horizontal="center"/>
      <protection locked="0"/>
    </xf>
    <xf numFmtId="167" fontId="46" fillId="9" borderId="4" xfId="0" applyNumberFormat="1" applyFont="1" applyFill="1" applyBorder="1" applyAlignment="1" applyProtection="1">
      <alignment horizontal="center"/>
      <protection locked="0"/>
    </xf>
    <xf numFmtId="165" fontId="45" fillId="5" borderId="4" xfId="0" applyNumberFormat="1" applyFont="1" applyFill="1" applyBorder="1" applyAlignment="1">
      <alignment horizontal="center"/>
    </xf>
    <xf numFmtId="167" fontId="46" fillId="5" borderId="5" xfId="0" applyNumberFormat="1" applyFont="1" applyFill="1" applyBorder="1" applyAlignment="1">
      <alignment horizontal="center"/>
    </xf>
    <xf numFmtId="165" fontId="46" fillId="5" borderId="29" xfId="0" applyNumberFormat="1" applyFont="1" applyFill="1" applyBorder="1" applyAlignment="1">
      <alignment horizontal="center"/>
    </xf>
    <xf numFmtId="167" fontId="46" fillId="5" borderId="11" xfId="0" applyNumberFormat="1" applyFont="1" applyFill="1" applyBorder="1" applyAlignment="1">
      <alignment horizontal="center"/>
    </xf>
    <xf numFmtId="167" fontId="46" fillId="5" borderId="4" xfId="0" applyNumberFormat="1" applyFont="1" applyFill="1" applyBorder="1" applyAlignment="1">
      <alignment horizontal="center"/>
    </xf>
    <xf numFmtId="167" fontId="45" fillId="5" borderId="4" xfId="0" applyNumberFormat="1" applyFont="1" applyFill="1" applyBorder="1" applyAlignment="1">
      <alignment horizontal="center"/>
    </xf>
    <xf numFmtId="165" fontId="45" fillId="5" borderId="34" xfId="0" applyNumberFormat="1" applyFont="1" applyFill="1" applyBorder="1" applyAlignment="1">
      <alignment horizontal="center"/>
    </xf>
    <xf numFmtId="167" fontId="46" fillId="5" borderId="10" xfId="0" applyNumberFormat="1" applyFont="1" applyFill="1" applyBorder="1" applyAlignment="1">
      <alignment horizontal="center"/>
    </xf>
    <xf numFmtId="167" fontId="46" fillId="9" borderId="4" xfId="0" applyNumberFormat="1" applyFont="1" applyFill="1" applyBorder="1" applyAlignment="1">
      <alignment horizontal="center"/>
    </xf>
    <xf numFmtId="165" fontId="45" fillId="5" borderId="25" xfId="0" applyNumberFormat="1" applyFont="1" applyFill="1" applyBorder="1" applyAlignment="1">
      <alignment horizontal="center"/>
    </xf>
    <xf numFmtId="167" fontId="45" fillId="0" borderId="22" xfId="0" applyNumberFormat="1" applyFont="1" applyFill="1" applyBorder="1" applyAlignment="1">
      <alignment horizontal="center"/>
    </xf>
    <xf numFmtId="164" fontId="45" fillId="9" borderId="4" xfId="0" applyNumberFormat="1" applyFont="1" applyFill="1" applyBorder="1" applyAlignment="1">
      <alignment horizontal="center"/>
    </xf>
    <xf numFmtId="167" fontId="45" fillId="0" borderId="60" xfId="0" applyNumberFormat="1" applyFont="1" applyFill="1" applyBorder="1" applyAlignment="1">
      <alignment horizontal="center"/>
    </xf>
    <xf numFmtId="0" fontId="46" fillId="5" borderId="22" xfId="0" applyFont="1" applyFill="1" applyBorder="1" applyAlignment="1">
      <alignment horizontal="center"/>
    </xf>
    <xf numFmtId="0" fontId="46" fillId="9" borderId="4" xfId="0" applyFont="1" applyFill="1" applyBorder="1" applyAlignment="1">
      <alignment horizontal="center"/>
    </xf>
    <xf numFmtId="167" fontId="45" fillId="5" borderId="5" xfId="0" applyNumberFormat="1" applyFont="1" applyFill="1" applyBorder="1" applyAlignment="1">
      <alignment horizontal="center"/>
    </xf>
    <xf numFmtId="165" fontId="45" fillId="5" borderId="29" xfId="0" applyNumberFormat="1" applyFont="1" applyFill="1" applyBorder="1" applyAlignment="1">
      <alignment horizontal="center"/>
    </xf>
    <xf numFmtId="164" fontId="46" fillId="5" borderId="4" xfId="0" applyNumberFormat="1" applyFont="1" applyFill="1" applyBorder="1" applyAlignment="1">
      <alignment horizontal="center"/>
    </xf>
    <xf numFmtId="164" fontId="46" fillId="9" borderId="4" xfId="0" applyNumberFormat="1" applyFont="1" applyFill="1" applyBorder="1" applyAlignment="1">
      <alignment horizontal="center"/>
    </xf>
    <xf numFmtId="164" fontId="45" fillId="5" borderId="4" xfId="0" applyNumberFormat="1" applyFont="1" applyFill="1" applyBorder="1" applyAlignment="1">
      <alignment horizontal="center"/>
    </xf>
    <xf numFmtId="164" fontId="46" fillId="5" borderId="10" xfId="0" applyNumberFormat="1" applyFont="1" applyFill="1" applyBorder="1" applyAlignment="1">
      <alignment horizontal="center"/>
    </xf>
    <xf numFmtId="167" fontId="45" fillId="0" borderId="6" xfId="0" applyNumberFormat="1" applyFont="1" applyFill="1" applyBorder="1" applyAlignment="1">
      <alignment horizontal="center"/>
    </xf>
    <xf numFmtId="167" fontId="45" fillId="0" borderId="16" xfId="0" applyNumberFormat="1" applyFont="1" applyFill="1" applyBorder="1" applyAlignment="1">
      <alignment horizontal="center"/>
    </xf>
    <xf numFmtId="167" fontId="45" fillId="2" borderId="4" xfId="0" applyNumberFormat="1" applyFont="1" applyFill="1" applyBorder="1" applyAlignment="1">
      <alignment horizontal="center"/>
    </xf>
    <xf numFmtId="165" fontId="44" fillId="2" borderId="27" xfId="0" applyNumberFormat="1" applyFont="1" applyFill="1" applyBorder="1" applyAlignment="1">
      <alignment horizontal="center"/>
    </xf>
    <xf numFmtId="167" fontId="44" fillId="0" borderId="17" xfId="0" applyNumberFormat="1" applyFont="1" applyFill="1" applyBorder="1" applyAlignment="1">
      <alignment horizontal="center"/>
    </xf>
    <xf numFmtId="167" fontId="44" fillId="0" borderId="46" xfId="0" applyNumberFormat="1" applyFont="1" applyFill="1" applyBorder="1" applyAlignment="1">
      <alignment horizontal="center"/>
    </xf>
    <xf numFmtId="165" fontId="44" fillId="2" borderId="18" xfId="0" applyNumberFormat="1" applyFont="1" applyFill="1" applyBorder="1" applyAlignment="1">
      <alignment horizontal="center"/>
    </xf>
    <xf numFmtId="167" fontId="44" fillId="2" borderId="18" xfId="0" applyNumberFormat="1" applyFont="1" applyFill="1" applyBorder="1" applyAlignment="1">
      <alignment horizontal="center"/>
    </xf>
    <xf numFmtId="165" fontId="44" fillId="2" borderId="42" xfId="0" applyNumberFormat="1" applyFont="1" applyFill="1" applyBorder="1" applyAlignment="1">
      <alignment horizontal="center"/>
    </xf>
    <xf numFmtId="167" fontId="44" fillId="0" borderId="9" xfId="0" applyNumberFormat="1" applyFont="1" applyFill="1" applyBorder="1" applyAlignment="1">
      <alignment horizontal="center"/>
    </xf>
    <xf numFmtId="167" fontId="44" fillId="0" borderId="7" xfId="0" applyNumberFormat="1" applyFont="1" applyFill="1" applyBorder="1" applyAlignment="1">
      <alignment horizontal="center"/>
    </xf>
    <xf numFmtId="165" fontId="44" fillId="0" borderId="32" xfId="0" applyNumberFormat="1" applyFont="1" applyFill="1" applyBorder="1" applyAlignment="1">
      <alignment horizontal="center"/>
    </xf>
    <xf numFmtId="165" fontId="44" fillId="0" borderId="7" xfId="0" applyNumberFormat="1" applyFont="1" applyFill="1" applyBorder="1" applyAlignment="1">
      <alignment horizontal="center"/>
    </xf>
    <xf numFmtId="167" fontId="44" fillId="2" borderId="7" xfId="0" applyNumberFormat="1" applyFont="1" applyFill="1" applyBorder="1" applyAlignment="1">
      <alignment horizontal="center"/>
    </xf>
    <xf numFmtId="165" fontId="44" fillId="0" borderId="31" xfId="0" applyNumberFormat="1" applyFont="1" applyFill="1" applyBorder="1" applyAlignment="1">
      <alignment horizontal="center"/>
    </xf>
    <xf numFmtId="167" fontId="45" fillId="0" borderId="1" xfId="0" applyNumberFormat="1" applyFont="1" applyFill="1" applyBorder="1" applyAlignment="1" applyProtection="1">
      <alignment horizontal="center" wrapText="1"/>
    </xf>
    <xf numFmtId="167" fontId="45" fillId="9" borderId="5" xfId="0" applyNumberFormat="1" applyFont="1" applyFill="1" applyBorder="1" applyAlignment="1" applyProtection="1">
      <alignment horizontal="center"/>
    </xf>
    <xf numFmtId="165" fontId="45" fillId="0" borderId="5" xfId="0" applyNumberFormat="1" applyFont="1" applyFill="1" applyBorder="1" applyAlignment="1">
      <alignment horizontal="center"/>
    </xf>
    <xf numFmtId="165" fontId="45" fillId="0" borderId="24" xfId="0" applyNumberFormat="1" applyFont="1" applyFill="1" applyBorder="1" applyAlignment="1">
      <alignment horizontal="center"/>
    </xf>
    <xf numFmtId="167" fontId="45" fillId="3" borderId="5" xfId="0" applyNumberFormat="1" applyFont="1" applyFill="1" applyBorder="1" applyAlignment="1">
      <alignment horizontal="center"/>
    </xf>
    <xf numFmtId="167" fontId="45" fillId="9" borderId="5" xfId="0" applyNumberFormat="1" applyFont="1" applyFill="1" applyBorder="1" applyAlignment="1">
      <alignment horizontal="center"/>
    </xf>
    <xf numFmtId="167" fontId="46" fillId="9" borderId="4" xfId="0" applyNumberFormat="1" applyFont="1" applyFill="1" applyBorder="1" applyAlignment="1" applyProtection="1">
      <alignment horizontal="center"/>
    </xf>
    <xf numFmtId="165" fontId="46" fillId="0" borderId="5" xfId="0" applyNumberFormat="1" applyFont="1" applyFill="1" applyBorder="1" applyAlignment="1">
      <alignment horizontal="center"/>
    </xf>
    <xf numFmtId="167" fontId="46" fillId="0" borderId="5" xfId="0" applyNumberFormat="1" applyFont="1" applyFill="1" applyBorder="1" applyAlignment="1">
      <alignment horizontal="center"/>
    </xf>
    <xf numFmtId="165" fontId="46" fillId="0" borderId="24" xfId="0" applyNumberFormat="1" applyFont="1" applyFill="1" applyBorder="1" applyAlignment="1">
      <alignment horizontal="center"/>
    </xf>
    <xf numFmtId="167" fontId="46" fillId="3" borderId="4" xfId="0" applyNumberFormat="1" applyFont="1" applyFill="1" applyBorder="1" applyAlignment="1">
      <alignment horizontal="center"/>
    </xf>
    <xf numFmtId="167" fontId="46" fillId="0" borderId="4" xfId="0" applyNumberFormat="1" applyFont="1" applyFill="1" applyBorder="1" applyAlignment="1">
      <alignment horizontal="center"/>
    </xf>
    <xf numFmtId="165" fontId="46" fillId="0" borderId="29" xfId="0" applyNumberFormat="1" applyFont="1" applyFill="1" applyBorder="1" applyAlignment="1">
      <alignment horizontal="center"/>
    </xf>
    <xf numFmtId="167" fontId="46" fillId="0" borderId="10" xfId="0" applyNumberFormat="1" applyFont="1" applyFill="1" applyBorder="1" applyAlignment="1">
      <alignment horizontal="center"/>
    </xf>
    <xf numFmtId="165" fontId="45" fillId="2" borderId="27" xfId="0" applyNumberFormat="1" applyFont="1" applyFill="1" applyBorder="1" applyAlignment="1">
      <alignment horizontal="center"/>
    </xf>
    <xf numFmtId="165" fontId="45" fillId="2" borderId="42" xfId="0" applyNumberFormat="1" applyFont="1" applyFill="1" applyBorder="1" applyAlignment="1">
      <alignment horizontal="center"/>
    </xf>
    <xf numFmtId="165" fontId="46" fillId="5" borderId="5" xfId="0" applyNumberFormat="1" applyFont="1" applyFill="1" applyBorder="1" applyAlignment="1">
      <alignment horizontal="center"/>
    </xf>
    <xf numFmtId="165" fontId="46" fillId="5" borderId="24" xfId="0" applyNumberFormat="1" applyFont="1" applyFill="1" applyBorder="1" applyAlignment="1">
      <alignment horizontal="center"/>
    </xf>
    <xf numFmtId="165" fontId="46" fillId="5" borderId="25" xfId="0" applyNumberFormat="1" applyFont="1" applyFill="1" applyBorder="1" applyAlignment="1">
      <alignment horizontal="center"/>
    </xf>
    <xf numFmtId="165" fontId="46" fillId="5" borderId="4" xfId="0" applyNumberFormat="1" applyFont="1" applyFill="1" applyBorder="1" applyAlignment="1">
      <alignment horizontal="center"/>
    </xf>
    <xf numFmtId="167" fontId="45" fillId="3" borderId="64" xfId="0" applyNumberFormat="1" applyFont="1" applyFill="1" applyBorder="1" applyAlignment="1" applyProtection="1">
      <alignment horizontal="center" wrapText="1"/>
    </xf>
    <xf numFmtId="167" fontId="45" fillId="9" borderId="4" xfId="0" applyNumberFormat="1" applyFont="1" applyFill="1" applyBorder="1" applyAlignment="1" applyProtection="1">
      <alignment horizontal="center"/>
    </xf>
    <xf numFmtId="165" fontId="45" fillId="3" borderId="4" xfId="0" applyNumberFormat="1" applyFont="1" applyFill="1" applyBorder="1" applyAlignment="1">
      <alignment horizontal="center"/>
    </xf>
    <xf numFmtId="165" fontId="45" fillId="3" borderId="25" xfId="0" applyNumberFormat="1" applyFont="1" applyFill="1" applyBorder="1" applyAlignment="1">
      <alignment horizontal="center"/>
    </xf>
    <xf numFmtId="167" fontId="45" fillId="3" borderId="11" xfId="0" applyNumberFormat="1" applyFont="1" applyFill="1" applyBorder="1" applyAlignment="1">
      <alignment horizontal="center"/>
    </xf>
    <xf numFmtId="165" fontId="45" fillId="3" borderId="29" xfId="0" applyNumberFormat="1" applyFont="1" applyFill="1" applyBorder="1" applyAlignment="1">
      <alignment horizontal="center"/>
    </xf>
    <xf numFmtId="167" fontId="45" fillId="3" borderId="10" xfId="0" applyNumberFormat="1" applyFont="1" applyFill="1" applyBorder="1" applyAlignment="1">
      <alignment horizontal="center"/>
    </xf>
    <xf numFmtId="167" fontId="46" fillId="5" borderId="11" xfId="0" applyNumberFormat="1" applyFont="1" applyFill="1" applyBorder="1" applyAlignment="1" applyProtection="1">
      <alignment horizontal="center" wrapText="1"/>
    </xf>
    <xf numFmtId="167" fontId="47" fillId="5" borderId="11" xfId="0" applyNumberFormat="1" applyFont="1" applyFill="1" applyBorder="1" applyAlignment="1">
      <alignment horizontal="center"/>
    </xf>
    <xf numFmtId="167" fontId="47" fillId="5" borderId="4" xfId="0" applyNumberFormat="1" applyFont="1" applyFill="1" applyBorder="1" applyAlignment="1">
      <alignment horizontal="center"/>
    </xf>
    <xf numFmtId="167" fontId="47" fillId="9" borderId="4" xfId="0" applyNumberFormat="1" applyFont="1" applyFill="1" applyBorder="1" applyAlignment="1">
      <alignment horizontal="center"/>
    </xf>
    <xf numFmtId="167" fontId="47" fillId="5" borderId="4" xfId="0" applyNumberFormat="1" applyFont="1" applyFill="1" applyBorder="1" applyAlignment="1" applyProtection="1">
      <alignment horizontal="center" wrapText="1"/>
    </xf>
    <xf numFmtId="167" fontId="47" fillId="9" borderId="4" xfId="0" applyNumberFormat="1" applyFont="1" applyFill="1" applyBorder="1" applyAlignment="1" applyProtection="1">
      <alignment horizontal="center"/>
    </xf>
    <xf numFmtId="165" fontId="45" fillId="5" borderId="33" xfId="0" applyNumberFormat="1" applyFont="1" applyFill="1" applyBorder="1" applyAlignment="1">
      <alignment horizontal="center"/>
    </xf>
    <xf numFmtId="10" fontId="46" fillId="5" borderId="4" xfId="0" applyNumberFormat="1" applyFont="1" applyFill="1" applyBorder="1" applyAlignment="1">
      <alignment horizontal="center"/>
    </xf>
    <xf numFmtId="167" fontId="47" fillId="5" borderId="11" xfId="0" applyNumberFormat="1" applyFont="1" applyFill="1" applyBorder="1" applyAlignment="1" applyProtection="1">
      <alignment horizontal="center" wrapText="1"/>
    </xf>
    <xf numFmtId="165" fontId="45" fillId="5" borderId="27" xfId="0" applyNumberFormat="1" applyFont="1" applyFill="1" applyBorder="1" applyAlignment="1">
      <alignment horizontal="center"/>
    </xf>
    <xf numFmtId="167" fontId="48" fillId="5" borderId="11" xfId="0" applyNumberFormat="1" applyFont="1" applyFill="1" applyBorder="1" applyAlignment="1">
      <alignment horizontal="center"/>
    </xf>
    <xf numFmtId="167" fontId="48" fillId="5" borderId="4" xfId="0" applyNumberFormat="1" applyFont="1" applyFill="1" applyBorder="1" applyAlignment="1">
      <alignment horizontal="center"/>
    </xf>
    <xf numFmtId="167" fontId="48" fillId="9" borderId="4" xfId="0" applyNumberFormat="1" applyFont="1" applyFill="1" applyBorder="1" applyAlignment="1">
      <alignment horizontal="center"/>
    </xf>
    <xf numFmtId="167" fontId="45" fillId="5" borderId="10" xfId="0" applyNumberFormat="1" applyFont="1" applyFill="1" applyBorder="1" applyAlignment="1">
      <alignment horizontal="center"/>
    </xf>
    <xf numFmtId="165" fontId="45" fillId="5" borderId="21" xfId="0" applyNumberFormat="1" applyFont="1" applyFill="1" applyBorder="1" applyAlignment="1">
      <alignment horizontal="center"/>
    </xf>
    <xf numFmtId="0" fontId="48" fillId="5" borderId="52" xfId="0" applyFont="1" applyFill="1" applyBorder="1" applyAlignment="1"/>
    <xf numFmtId="0" fontId="48" fillId="5" borderId="0" xfId="0" applyFont="1" applyFill="1" applyBorder="1" applyAlignment="1"/>
    <xf numFmtId="0" fontId="48" fillId="9" borderId="0" xfId="0" applyFont="1" applyFill="1" applyBorder="1" applyAlignment="1"/>
    <xf numFmtId="0" fontId="45" fillId="5" borderId="0" xfId="0" applyFont="1" applyFill="1" applyBorder="1" applyAlignment="1"/>
    <xf numFmtId="0" fontId="45" fillId="5" borderId="53" xfId="0" applyFont="1" applyFill="1" applyBorder="1" applyAlignment="1"/>
    <xf numFmtId="167" fontId="45" fillId="5" borderId="6" xfId="0" applyNumberFormat="1" applyFont="1" applyFill="1" applyBorder="1" applyAlignment="1">
      <alignment horizontal="center"/>
    </xf>
    <xf numFmtId="165" fontId="45" fillId="5" borderId="30" xfId="0" applyNumberFormat="1" applyFont="1" applyFill="1" applyBorder="1" applyAlignment="1">
      <alignment horizontal="center"/>
    </xf>
    <xf numFmtId="0" fontId="45" fillId="5" borderId="52" xfId="0" applyFont="1" applyFill="1" applyBorder="1" applyAlignment="1"/>
    <xf numFmtId="0" fontId="45" fillId="9" borderId="0" xfId="0" applyFont="1" applyFill="1" applyBorder="1" applyAlignment="1"/>
    <xf numFmtId="165" fontId="45" fillId="5" borderId="42" xfId="0" applyNumberFormat="1" applyFont="1" applyFill="1" applyBorder="1" applyAlignment="1">
      <alignment horizontal="center"/>
    </xf>
    <xf numFmtId="0" fontId="47" fillId="5" borderId="11" xfId="0" applyFont="1" applyFill="1" applyBorder="1" applyAlignment="1">
      <alignment horizontal="center"/>
    </xf>
    <xf numFmtId="0" fontId="47" fillId="5" borderId="4" xfId="0" applyFont="1" applyFill="1" applyBorder="1" applyAlignment="1">
      <alignment horizontal="center"/>
    </xf>
    <xf numFmtId="0" fontId="47" fillId="9" borderId="4" xfId="0" applyFont="1" applyFill="1" applyBorder="1" applyAlignment="1">
      <alignment horizontal="center"/>
    </xf>
    <xf numFmtId="0" fontId="47" fillId="5" borderId="22" xfId="0" applyFont="1" applyFill="1" applyBorder="1" applyAlignment="1">
      <alignment horizontal="center"/>
    </xf>
    <xf numFmtId="165" fontId="45" fillId="5" borderId="28" xfId="0" applyNumberFormat="1" applyFont="1" applyFill="1" applyBorder="1" applyAlignment="1">
      <alignment horizontal="center"/>
    </xf>
    <xf numFmtId="164" fontId="45" fillId="5" borderId="29" xfId="0" applyNumberFormat="1" applyFont="1" applyFill="1" applyBorder="1" applyAlignment="1">
      <alignment horizontal="center"/>
    </xf>
    <xf numFmtId="167" fontId="45" fillId="0" borderId="22" xfId="0" applyNumberFormat="1" applyFont="1" applyFill="1" applyBorder="1" applyAlignment="1" applyProtection="1">
      <alignment horizontal="center" wrapText="1"/>
    </xf>
    <xf numFmtId="165" fontId="45" fillId="0" borderId="25" xfId="0" applyNumberFormat="1" applyFont="1" applyFill="1" applyBorder="1" applyAlignment="1">
      <alignment horizontal="center"/>
    </xf>
    <xf numFmtId="165" fontId="45" fillId="2" borderId="28" xfId="0" applyNumberFormat="1" applyFont="1" applyFill="1" applyBorder="1" applyAlignment="1">
      <alignment horizontal="center"/>
    </xf>
    <xf numFmtId="167" fontId="46" fillId="5" borderId="60" xfId="0" applyNumberFormat="1" applyFont="1" applyFill="1" applyBorder="1" applyAlignment="1" applyProtection="1">
      <alignment horizontal="center" wrapText="1"/>
    </xf>
    <xf numFmtId="168" fontId="46" fillId="5" borderId="4" xfId="0" applyNumberFormat="1" applyFont="1" applyFill="1" applyBorder="1" applyAlignment="1">
      <alignment horizontal="center"/>
    </xf>
    <xf numFmtId="167" fontId="45" fillId="0" borderId="11" xfId="0" applyNumberFormat="1" applyFont="1" applyFill="1" applyBorder="1" applyAlignment="1" applyProtection="1">
      <alignment horizontal="center" wrapText="1"/>
    </xf>
    <xf numFmtId="167" fontId="45" fillId="0" borderId="60" xfId="0" applyNumberFormat="1" applyFont="1" applyFill="1" applyBorder="1" applyAlignment="1" applyProtection="1">
      <alignment horizontal="center" wrapText="1"/>
    </xf>
    <xf numFmtId="167" fontId="46" fillId="5" borderId="6" xfId="0" applyNumberFormat="1" applyFont="1" applyFill="1" applyBorder="1" applyAlignment="1">
      <alignment horizontal="center"/>
    </xf>
    <xf numFmtId="167" fontId="45" fillId="0" borderId="54" xfId="0" applyNumberFormat="1" applyFont="1" applyFill="1" applyBorder="1" applyAlignment="1" applyProtection="1">
      <alignment horizontal="center" wrapText="1"/>
    </xf>
    <xf numFmtId="167" fontId="45" fillId="0" borderId="15" xfId="0" applyNumberFormat="1" applyFont="1" applyFill="1" applyBorder="1" applyAlignment="1">
      <alignment horizontal="center"/>
    </xf>
    <xf numFmtId="167" fontId="45" fillId="3" borderId="16" xfId="0" applyNumberFormat="1" applyFont="1" applyFill="1" applyBorder="1" applyAlignment="1">
      <alignment horizontal="center"/>
    </xf>
    <xf numFmtId="167" fontId="45" fillId="9" borderId="16" xfId="0" applyNumberFormat="1" applyFont="1" applyFill="1" applyBorder="1" applyAlignment="1">
      <alignment horizontal="center"/>
    </xf>
    <xf numFmtId="165" fontId="45" fillId="0" borderId="40" xfId="0" applyNumberFormat="1" applyFont="1" applyFill="1" applyBorder="1" applyAlignment="1">
      <alignment horizontal="center"/>
    </xf>
    <xf numFmtId="167" fontId="44" fillId="0" borderId="50" xfId="0" applyNumberFormat="1" applyFont="1" applyFill="1" applyBorder="1" applyAlignment="1">
      <alignment horizontal="center"/>
    </xf>
    <xf numFmtId="167" fontId="44" fillId="0" borderId="32" xfId="0" applyNumberFormat="1" applyFont="1" applyFill="1" applyBorder="1" applyAlignment="1">
      <alignment horizontal="center"/>
    </xf>
    <xf numFmtId="165" fontId="44" fillId="2" borderId="7" xfId="0" applyNumberFormat="1" applyFont="1" applyFill="1" applyBorder="1" applyAlignment="1">
      <alignment horizontal="center"/>
    </xf>
    <xf numFmtId="167" fontId="44" fillId="9" borderId="32" xfId="0" applyNumberFormat="1" applyFont="1" applyFill="1" applyBorder="1" applyAlignment="1">
      <alignment horizontal="center"/>
    </xf>
    <xf numFmtId="167" fontId="45" fillId="0" borderId="1" xfId="0" applyNumberFormat="1" applyFont="1" applyFill="1" applyBorder="1" applyAlignment="1">
      <alignment horizontal="center"/>
    </xf>
    <xf numFmtId="165" fontId="45" fillId="2" borderId="5" xfId="0" applyNumberFormat="1" applyFont="1" applyFill="1" applyBorder="1" applyAlignment="1">
      <alignment horizontal="center"/>
    </xf>
    <xf numFmtId="165" fontId="45" fillId="2" borderId="34" xfId="0" applyNumberFormat="1" applyFont="1" applyFill="1" applyBorder="1" applyAlignment="1">
      <alignment horizontal="center"/>
    </xf>
    <xf numFmtId="165" fontId="46" fillId="5" borderId="34" xfId="0" applyNumberFormat="1" applyFont="1" applyFill="1" applyBorder="1" applyAlignment="1">
      <alignment horizontal="center"/>
    </xf>
    <xf numFmtId="167" fontId="45" fillId="3" borderId="6" xfId="0" applyNumberFormat="1" applyFont="1" applyFill="1" applyBorder="1" applyAlignment="1">
      <alignment horizontal="center"/>
    </xf>
    <xf numFmtId="167" fontId="45" fillId="3" borderId="30" xfId="0" applyNumberFormat="1" applyFont="1" applyFill="1" applyBorder="1" applyAlignment="1">
      <alignment horizontal="center"/>
    </xf>
    <xf numFmtId="165" fontId="45" fillId="3" borderId="27" xfId="0" applyNumberFormat="1" applyFont="1" applyFill="1" applyBorder="1" applyAlignment="1">
      <alignment horizontal="center"/>
    </xf>
    <xf numFmtId="10" fontId="46" fillId="3" borderId="5" xfId="0" applyNumberFormat="1" applyFont="1" applyFill="1" applyBorder="1" applyAlignment="1">
      <alignment horizontal="center"/>
    </xf>
    <xf numFmtId="167" fontId="46" fillId="3" borderId="5" xfId="0" applyNumberFormat="1" applyFont="1" applyFill="1" applyBorder="1" applyAlignment="1">
      <alignment horizontal="center"/>
    </xf>
    <xf numFmtId="167" fontId="46" fillId="3" borderId="10" xfId="0" applyNumberFormat="1" applyFont="1" applyFill="1" applyBorder="1" applyAlignment="1">
      <alignment horizontal="center"/>
    </xf>
    <xf numFmtId="165" fontId="45" fillId="3" borderId="5" xfId="0" applyNumberFormat="1" applyFont="1" applyFill="1" applyBorder="1" applyAlignment="1">
      <alignment horizontal="center"/>
    </xf>
    <xf numFmtId="165" fontId="45" fillId="3" borderId="34" xfId="0" applyNumberFormat="1" applyFont="1" applyFill="1" applyBorder="1" applyAlignment="1">
      <alignment horizontal="center"/>
    </xf>
    <xf numFmtId="167" fontId="45" fillId="3" borderId="60" xfId="0" applyNumberFormat="1" applyFont="1" applyFill="1" applyBorder="1" applyAlignment="1">
      <alignment horizontal="center"/>
    </xf>
    <xf numFmtId="167" fontId="46" fillId="5" borderId="8" xfId="0" applyNumberFormat="1" applyFont="1" applyFill="1" applyBorder="1" applyAlignment="1">
      <alignment horizontal="center"/>
    </xf>
    <xf numFmtId="167" fontId="46" fillId="9" borderId="5" xfId="0" applyNumberFormat="1" applyFont="1" applyFill="1" applyBorder="1" applyAlignment="1">
      <alignment horizontal="center"/>
    </xf>
    <xf numFmtId="167" fontId="45" fillId="0" borderId="45" xfId="0" applyNumberFormat="1" applyFont="1" applyFill="1" applyBorder="1" applyAlignment="1">
      <alignment horizontal="center"/>
    </xf>
    <xf numFmtId="167" fontId="44" fillId="0" borderId="23" xfId="0" applyNumberFormat="1" applyFont="1" applyFill="1" applyBorder="1" applyAlignment="1">
      <alignment horizontal="center"/>
    </xf>
    <xf numFmtId="165" fontId="44" fillId="0" borderId="21" xfId="0" applyNumberFormat="1" applyFont="1" applyFill="1" applyBorder="1" applyAlignment="1">
      <alignment horizontal="center"/>
    </xf>
    <xf numFmtId="167" fontId="45" fillId="0" borderId="44" xfId="0" applyNumberFormat="1" applyFont="1" applyFill="1" applyBorder="1" applyAlignment="1">
      <alignment horizontal="center"/>
    </xf>
    <xf numFmtId="165" fontId="45" fillId="2" borderId="24" xfId="0" applyNumberFormat="1" applyFont="1" applyFill="1" applyBorder="1" applyAlignment="1">
      <alignment horizontal="center"/>
    </xf>
    <xf numFmtId="167" fontId="45" fillId="0" borderId="63" xfId="0" applyNumberFormat="1" applyFont="1" applyFill="1" applyBorder="1" applyAlignment="1">
      <alignment horizontal="center"/>
    </xf>
    <xf numFmtId="167" fontId="45" fillId="9" borderId="6" xfId="0" applyNumberFormat="1" applyFont="1" applyFill="1" applyBorder="1" applyAlignment="1">
      <alignment horizontal="center"/>
    </xf>
    <xf numFmtId="167" fontId="45" fillId="2" borderId="16" xfId="0" applyNumberFormat="1" applyFont="1" applyFill="1" applyBorder="1" applyAlignment="1">
      <alignment horizontal="center"/>
    </xf>
    <xf numFmtId="165" fontId="45" fillId="0" borderId="30" xfId="0" applyNumberFormat="1" applyFont="1" applyFill="1" applyBorder="1" applyAlignment="1">
      <alignment horizontal="center"/>
    </xf>
    <xf numFmtId="165" fontId="44" fillId="2" borderId="32" xfId="0" applyNumberFormat="1" applyFont="1" applyFill="1" applyBorder="1" applyAlignment="1">
      <alignment horizontal="center"/>
    </xf>
    <xf numFmtId="167" fontId="44" fillId="3" borderId="32" xfId="0" applyNumberFormat="1" applyFont="1" applyFill="1" applyBorder="1" applyAlignment="1">
      <alignment horizontal="center"/>
    </xf>
    <xf numFmtId="167" fontId="45" fillId="0" borderId="11" xfId="0" applyNumberFormat="1" applyFont="1" applyBorder="1" applyAlignment="1">
      <alignment horizontal="center" wrapText="1"/>
    </xf>
    <xf numFmtId="167" fontId="45" fillId="0" borderId="11" xfId="0" applyNumberFormat="1" applyFont="1" applyFill="1" applyBorder="1" applyAlignment="1">
      <alignment horizontal="center" wrapText="1"/>
    </xf>
    <xf numFmtId="167" fontId="45" fillId="0" borderId="29" xfId="0" applyNumberFormat="1" applyFont="1" applyFill="1" applyBorder="1" applyAlignment="1">
      <alignment horizontal="center"/>
    </xf>
    <xf numFmtId="167" fontId="45" fillId="0" borderId="36" xfId="0" applyNumberFormat="1" applyFont="1" applyFill="1" applyBorder="1" applyAlignment="1">
      <alignment horizontal="center"/>
    </xf>
    <xf numFmtId="167" fontId="45" fillId="3" borderId="14" xfId="0" applyNumberFormat="1" applyFont="1" applyFill="1" applyBorder="1" applyAlignment="1">
      <alignment horizontal="center"/>
    </xf>
    <xf numFmtId="167" fontId="45" fillId="0" borderId="14" xfId="0" applyNumberFormat="1" applyFont="1" applyFill="1" applyBorder="1" applyAlignment="1">
      <alignment horizontal="center"/>
    </xf>
    <xf numFmtId="167" fontId="45" fillId="9" borderId="14" xfId="0" applyNumberFormat="1" applyFont="1" applyFill="1" applyBorder="1" applyAlignment="1">
      <alignment horizontal="center"/>
    </xf>
    <xf numFmtId="165" fontId="45" fillId="2" borderId="16" xfId="0" applyNumberFormat="1" applyFont="1" applyFill="1" applyBorder="1" applyAlignment="1">
      <alignment horizontal="center"/>
    </xf>
    <xf numFmtId="165" fontId="45" fillId="2" borderId="40" xfId="0" applyNumberFormat="1" applyFont="1" applyFill="1" applyBorder="1" applyAlignment="1">
      <alignment horizontal="center"/>
    </xf>
    <xf numFmtId="167" fontId="44" fillId="2" borderId="14" xfId="0" applyNumberFormat="1" applyFont="1" applyFill="1" applyBorder="1" applyAlignment="1">
      <alignment horizontal="center"/>
    </xf>
    <xf numFmtId="10" fontId="45" fillId="2" borderId="5" xfId="0" applyNumberFormat="1" applyFont="1" applyFill="1" applyBorder="1" applyAlignment="1">
      <alignment horizontal="center"/>
    </xf>
    <xf numFmtId="165" fontId="44" fillId="2" borderId="25" xfId="0" applyNumberFormat="1" applyFont="1" applyFill="1" applyBorder="1" applyAlignment="1">
      <alignment horizontal="center"/>
    </xf>
    <xf numFmtId="165" fontId="45" fillId="2" borderId="21" xfId="0" applyNumberFormat="1" applyFont="1" applyFill="1" applyBorder="1" applyAlignment="1">
      <alignment horizontal="center"/>
    </xf>
    <xf numFmtId="167" fontId="46" fillId="0" borderId="22" xfId="0" applyNumberFormat="1" applyFont="1" applyFill="1" applyBorder="1" applyAlignment="1">
      <alignment horizontal="center"/>
    </xf>
    <xf numFmtId="165" fontId="46" fillId="2" borderId="4" xfId="0" applyNumberFormat="1" applyFont="1" applyFill="1" applyBorder="1" applyAlignment="1">
      <alignment horizontal="center"/>
    </xf>
    <xf numFmtId="167" fontId="46" fillId="2" borderId="5" xfId="0" applyNumberFormat="1" applyFont="1" applyFill="1" applyBorder="1" applyAlignment="1">
      <alignment horizontal="center"/>
    </xf>
    <xf numFmtId="165" fontId="49" fillId="2" borderId="25" xfId="0" applyNumberFormat="1" applyFont="1" applyFill="1" applyBorder="1" applyAlignment="1">
      <alignment horizontal="center"/>
    </xf>
    <xf numFmtId="167" fontId="45" fillId="9" borderId="8" xfId="0" applyNumberFormat="1" applyFont="1" applyFill="1" applyBorder="1" applyAlignment="1" applyProtection="1">
      <alignment horizontal="center"/>
      <protection locked="0"/>
    </xf>
    <xf numFmtId="167" fontId="45" fillId="9" borderId="16" xfId="0" applyNumberFormat="1" applyFont="1" applyFill="1" applyBorder="1" applyAlignment="1" applyProtection="1">
      <alignment horizontal="center"/>
      <protection locked="0"/>
    </xf>
    <xf numFmtId="165" fontId="45" fillId="2" borderId="14" xfId="0" applyNumberFormat="1" applyFont="1" applyFill="1" applyBorder="1" applyAlignment="1">
      <alignment horizontal="center"/>
    </xf>
    <xf numFmtId="167" fontId="45" fillId="2" borderId="14" xfId="0" applyNumberFormat="1" applyFont="1" applyFill="1" applyBorder="1" applyAlignment="1">
      <alignment horizontal="center"/>
    </xf>
    <xf numFmtId="165" fontId="45" fillId="2" borderId="26" xfId="0" applyNumberFormat="1" applyFont="1" applyFill="1" applyBorder="1" applyAlignment="1">
      <alignment horizontal="center"/>
    </xf>
    <xf numFmtId="167" fontId="45" fillId="9" borderId="5" xfId="0" applyNumberFormat="1" applyFont="1" applyFill="1" applyBorder="1" applyAlignment="1" applyProtection="1">
      <alignment horizontal="center"/>
      <protection locked="0"/>
    </xf>
    <xf numFmtId="165" fontId="45" fillId="2" borderId="8" xfId="0" applyNumberFormat="1" applyFont="1" applyFill="1" applyBorder="1" applyAlignment="1">
      <alignment horizontal="center"/>
    </xf>
    <xf numFmtId="167" fontId="45" fillId="2" borderId="8" xfId="0" applyNumberFormat="1" applyFont="1" applyFill="1" applyBorder="1" applyAlignment="1">
      <alignment horizontal="center"/>
    </xf>
    <xf numFmtId="167" fontId="45" fillId="0" borderId="43" xfId="0" applyNumberFormat="1" applyFont="1" applyFill="1" applyBorder="1" applyAlignment="1">
      <alignment horizontal="center"/>
    </xf>
    <xf numFmtId="165" fontId="44" fillId="2" borderId="16" xfId="0" applyNumberFormat="1" applyFont="1" applyFill="1" applyBorder="1" applyAlignment="1">
      <alignment horizontal="center"/>
    </xf>
    <xf numFmtId="165" fontId="44" fillId="2" borderId="26" xfId="0" applyNumberFormat="1" applyFont="1" applyFill="1" applyBorder="1" applyAlignment="1">
      <alignment horizontal="center"/>
    </xf>
    <xf numFmtId="167" fontId="44" fillId="0" borderId="16" xfId="0" applyNumberFormat="1" applyFont="1" applyFill="1" applyBorder="1" applyAlignment="1">
      <alignment horizontal="center"/>
    </xf>
    <xf numFmtId="167" fontId="44" fillId="9" borderId="16" xfId="0" applyNumberFormat="1" applyFont="1" applyFill="1" applyBorder="1" applyAlignment="1">
      <alignment horizontal="center"/>
    </xf>
    <xf numFmtId="165" fontId="44" fillId="0" borderId="40" xfId="0" applyNumberFormat="1" applyFont="1" applyFill="1" applyBorder="1" applyAlignment="1">
      <alignment horizontal="center"/>
    </xf>
    <xf numFmtId="167" fontId="44" fillId="0" borderId="15" xfId="0" applyNumberFormat="1" applyFont="1" applyFill="1" applyBorder="1" applyAlignment="1">
      <alignment horizontal="center"/>
    </xf>
    <xf numFmtId="164" fontId="44" fillId="2" borderId="5" xfId="0" applyNumberFormat="1" applyFont="1" applyFill="1" applyBorder="1" applyAlignment="1">
      <alignment horizontal="center"/>
    </xf>
    <xf numFmtId="165" fontId="44" fillId="2" borderId="24" xfId="0" applyNumberFormat="1" applyFont="1" applyFill="1" applyBorder="1" applyAlignment="1">
      <alignment horizontal="center"/>
    </xf>
    <xf numFmtId="164" fontId="44" fillId="2" borderId="4" xfId="0" applyNumberFormat="1" applyFont="1" applyFill="1" applyBorder="1" applyAlignment="1">
      <alignment horizontal="center"/>
    </xf>
    <xf numFmtId="164" fontId="44" fillId="2" borderId="6" xfId="0" applyNumberFormat="1" applyFont="1" applyFill="1" applyBorder="1" applyAlignment="1">
      <alignment horizontal="center"/>
    </xf>
    <xf numFmtId="165" fontId="44" fillId="2" borderId="28" xfId="0" applyNumberFormat="1" applyFont="1" applyFill="1" applyBorder="1" applyAlignment="1">
      <alignment horizontal="center"/>
    </xf>
    <xf numFmtId="167" fontId="45" fillId="0" borderId="12" xfId="0" applyNumberFormat="1" applyFont="1" applyFill="1" applyBorder="1" applyAlignment="1">
      <alignment horizontal="center"/>
    </xf>
    <xf numFmtId="164" fontId="44" fillId="2" borderId="18" xfId="0" applyNumberFormat="1" applyFont="1" applyFill="1" applyBorder="1" applyAlignment="1">
      <alignment horizontal="center"/>
    </xf>
    <xf numFmtId="165" fontId="44" fillId="2" borderId="33" xfId="0" applyNumberFormat="1" applyFont="1" applyFill="1" applyBorder="1" applyAlignment="1">
      <alignment horizontal="center"/>
    </xf>
    <xf numFmtId="167" fontId="44" fillId="0" borderId="43" xfId="0" applyNumberFormat="1" applyFont="1" applyFill="1" applyBorder="1" applyAlignment="1">
      <alignment horizontal="center"/>
    </xf>
    <xf numFmtId="167" fontId="44" fillId="3" borderId="8" xfId="0" applyNumberFormat="1" applyFont="1" applyFill="1" applyBorder="1" applyAlignment="1">
      <alignment horizontal="center"/>
    </xf>
    <xf numFmtId="167" fontId="44" fillId="9" borderId="8" xfId="0" applyNumberFormat="1" applyFont="1" applyFill="1" applyBorder="1" applyAlignment="1">
      <alignment horizontal="center"/>
    </xf>
    <xf numFmtId="165" fontId="44" fillId="0" borderId="48" xfId="0" applyNumberFormat="1" applyFont="1" applyFill="1" applyBorder="1" applyAlignment="1">
      <alignment horizontal="center"/>
    </xf>
    <xf numFmtId="167" fontId="44" fillId="0" borderId="23" xfId="0" applyNumberFormat="1" applyFont="1" applyFill="1" applyBorder="1" applyAlignment="1" applyProtection="1">
      <alignment horizontal="center"/>
      <protection locked="0"/>
    </xf>
    <xf numFmtId="167" fontId="44" fillId="0" borderId="7" xfId="0" applyNumberFormat="1" applyFont="1" applyFill="1" applyBorder="1" applyAlignment="1" applyProtection="1">
      <alignment horizontal="center"/>
      <protection locked="0"/>
    </xf>
    <xf numFmtId="167" fontId="44" fillId="9" borderId="7" xfId="0" applyNumberFormat="1" applyFont="1" applyFill="1" applyBorder="1" applyAlignment="1" applyProtection="1">
      <alignment horizontal="center"/>
      <protection locked="0"/>
    </xf>
    <xf numFmtId="167" fontId="45" fillId="9" borderId="7" xfId="0" applyNumberFormat="1" applyFont="1" applyFill="1" applyBorder="1" applyAlignment="1">
      <alignment horizontal="center"/>
    </xf>
    <xf numFmtId="167" fontId="45" fillId="0" borderId="7" xfId="0" applyNumberFormat="1" applyFont="1" applyFill="1" applyBorder="1" applyAlignment="1">
      <alignment horizontal="center"/>
    </xf>
    <xf numFmtId="167" fontId="44" fillId="0" borderId="23" xfId="0" applyNumberFormat="1" applyFont="1" applyFill="1" applyBorder="1" applyAlignment="1" applyProtection="1">
      <alignment horizontal="center"/>
    </xf>
    <xf numFmtId="167" fontId="44" fillId="0" borderId="7" xfId="0" applyNumberFormat="1" applyFont="1" applyFill="1" applyBorder="1" applyAlignment="1" applyProtection="1">
      <alignment horizontal="center"/>
    </xf>
    <xf numFmtId="167" fontId="44" fillId="9" borderId="7" xfId="0" applyNumberFormat="1" applyFont="1" applyFill="1" applyBorder="1" applyAlignment="1" applyProtection="1">
      <alignment horizontal="center"/>
    </xf>
    <xf numFmtId="167" fontId="44" fillId="0" borderId="44" xfId="0" applyNumberFormat="1" applyFont="1" applyFill="1" applyBorder="1" applyAlignment="1" applyProtection="1">
      <alignment horizontal="center"/>
    </xf>
    <xf numFmtId="165" fontId="44" fillId="0" borderId="5" xfId="0" applyNumberFormat="1" applyFont="1" applyFill="1" applyBorder="1" applyAlignment="1">
      <alignment horizontal="center"/>
    </xf>
    <xf numFmtId="167" fontId="44" fillId="2" borderId="5" xfId="0" applyNumberFormat="1" applyFont="1" applyFill="1" applyBorder="1" applyAlignment="1">
      <alignment horizontal="center"/>
    </xf>
    <xf numFmtId="167" fontId="44" fillId="0" borderId="10" xfId="0" applyNumberFormat="1" applyFont="1" applyFill="1" applyBorder="1" applyAlignment="1">
      <alignment horizontal="center"/>
    </xf>
    <xf numFmtId="167" fontId="44" fillId="3" borderId="5" xfId="0" applyNumberFormat="1" applyFont="1" applyFill="1" applyBorder="1" applyAlignment="1">
      <alignment horizontal="center"/>
    </xf>
    <xf numFmtId="167" fontId="44" fillId="0" borderId="5" xfId="0" applyNumberFormat="1" applyFont="1" applyFill="1" applyBorder="1" applyAlignment="1">
      <alignment horizontal="center"/>
    </xf>
    <xf numFmtId="167" fontId="44" fillId="9" borderId="5" xfId="0" applyNumberFormat="1" applyFont="1" applyFill="1" applyBorder="1" applyAlignment="1">
      <alignment horizontal="center"/>
    </xf>
    <xf numFmtId="167" fontId="44" fillId="3" borderId="4" xfId="0" applyNumberFormat="1" applyFont="1" applyFill="1" applyBorder="1" applyAlignment="1">
      <alignment horizontal="center"/>
    </xf>
    <xf numFmtId="167" fontId="44" fillId="0" borderId="4" xfId="0" applyNumberFormat="1" applyFont="1" applyFill="1" applyBorder="1" applyAlignment="1">
      <alignment horizontal="center"/>
    </xf>
    <xf numFmtId="167" fontId="44" fillId="9" borderId="4" xfId="0" applyNumberFormat="1" applyFont="1" applyFill="1" applyBorder="1" applyAlignment="1">
      <alignment horizontal="center"/>
    </xf>
    <xf numFmtId="165" fontId="44" fillId="0" borderId="29" xfId="0" applyNumberFormat="1" applyFont="1" applyFill="1" applyBorder="1" applyAlignment="1">
      <alignment horizontal="center"/>
    </xf>
    <xf numFmtId="167" fontId="44" fillId="0" borderId="36" xfId="0" applyNumberFormat="1" applyFont="1" applyFill="1" applyBorder="1" applyAlignment="1">
      <alignment horizontal="center"/>
    </xf>
    <xf numFmtId="167" fontId="44" fillId="0" borderId="50" xfId="0" applyNumberFormat="1" applyFont="1" applyFill="1" applyBorder="1" applyAlignment="1" applyProtection="1">
      <alignment horizontal="center"/>
    </xf>
    <xf numFmtId="167" fontId="44" fillId="2" borderId="16" xfId="0" applyNumberFormat="1" applyFont="1" applyFill="1" applyBorder="1" applyAlignment="1">
      <alignment horizontal="center"/>
    </xf>
    <xf numFmtId="165" fontId="45" fillId="0" borderId="21" xfId="0" applyNumberFormat="1" applyFont="1" applyFill="1" applyBorder="1" applyAlignment="1">
      <alignment horizontal="center"/>
    </xf>
    <xf numFmtId="167" fontId="46" fillId="5" borderId="9" xfId="0" applyNumberFormat="1" applyFont="1" applyFill="1" applyBorder="1" applyAlignment="1">
      <alignment horizontal="center"/>
    </xf>
    <xf numFmtId="167" fontId="46" fillId="5" borderId="7" xfId="0" applyNumberFormat="1" applyFont="1" applyFill="1" applyBorder="1" applyAlignment="1">
      <alignment horizontal="center"/>
    </xf>
    <xf numFmtId="167" fontId="46" fillId="9" borderId="7" xfId="0" applyNumberFormat="1" applyFont="1" applyFill="1" applyBorder="1" applyAlignment="1">
      <alignment horizontal="center"/>
    </xf>
    <xf numFmtId="165" fontId="46" fillId="5" borderId="7" xfId="0" applyNumberFormat="1" applyFont="1" applyFill="1" applyBorder="1" applyAlignment="1">
      <alignment horizontal="center"/>
    </xf>
    <xf numFmtId="165" fontId="46" fillId="5" borderId="32" xfId="0" applyNumberFormat="1" applyFont="1" applyFill="1" applyBorder="1" applyAlignment="1">
      <alignment horizontal="center"/>
    </xf>
    <xf numFmtId="167" fontId="44" fillId="0" borderId="54" xfId="0" applyNumberFormat="1" applyFont="1" applyFill="1" applyBorder="1" applyAlignment="1" applyProtection="1">
      <alignment horizontal="center"/>
    </xf>
    <xf numFmtId="167" fontId="44" fillId="9" borderId="14" xfId="0" applyNumberFormat="1" applyFont="1" applyFill="1" applyBorder="1" applyAlignment="1" applyProtection="1">
      <alignment horizontal="center"/>
    </xf>
    <xf numFmtId="165" fontId="44" fillId="2" borderId="14" xfId="0" applyNumberFormat="1" applyFont="1" applyFill="1" applyBorder="1" applyAlignment="1">
      <alignment horizontal="center"/>
    </xf>
    <xf numFmtId="167" fontId="44" fillId="0" borderId="20" xfId="0" applyNumberFormat="1" applyFont="1" applyFill="1" applyBorder="1" applyAlignment="1">
      <alignment horizontal="center"/>
    </xf>
    <xf numFmtId="165" fontId="45" fillId="0" borderId="31" xfId="0" applyNumberFormat="1" applyFont="1" applyFill="1" applyBorder="1" applyAlignment="1">
      <alignment horizontal="center"/>
    </xf>
    <xf numFmtId="10" fontId="44" fillId="2" borderId="16" xfId="0" applyNumberFormat="1" applyFont="1" applyFill="1" applyBorder="1" applyAlignment="1">
      <alignment horizontal="center"/>
    </xf>
    <xf numFmtId="164" fontId="44" fillId="0" borderId="7" xfId="0" applyNumberFormat="1" applyFont="1" applyFill="1" applyBorder="1" applyAlignment="1">
      <alignment horizontal="center"/>
    </xf>
    <xf numFmtId="167" fontId="45" fillId="2" borderId="7" xfId="0" applyNumberFormat="1" applyFont="1" applyFill="1" applyBorder="1" applyAlignment="1">
      <alignment horizontal="center"/>
    </xf>
    <xf numFmtId="165" fontId="44" fillId="2" borderId="34" xfId="0" applyNumberFormat="1" applyFont="1" applyFill="1" applyBorder="1" applyAlignment="1">
      <alignment horizontal="center"/>
    </xf>
    <xf numFmtId="167" fontId="45" fillId="0" borderId="55" xfId="0" applyNumberFormat="1" applyFont="1" applyFill="1" applyBorder="1" applyAlignment="1">
      <alignment horizontal="center"/>
    </xf>
    <xf numFmtId="167" fontId="44" fillId="0" borderId="37" xfId="0" applyNumberFormat="1" applyFont="1" applyFill="1" applyBorder="1" applyAlignment="1">
      <alignment horizontal="center"/>
    </xf>
    <xf numFmtId="167" fontId="44" fillId="0" borderId="38" xfId="0" applyNumberFormat="1" applyFont="1" applyFill="1" applyBorder="1" applyAlignment="1">
      <alignment horizontal="center"/>
    </xf>
    <xf numFmtId="167" fontId="44" fillId="9" borderId="38" xfId="0" applyNumberFormat="1" applyFont="1" applyFill="1" applyBorder="1" applyAlignment="1">
      <alignment horizontal="center"/>
    </xf>
    <xf numFmtId="167" fontId="44" fillId="0" borderId="11" xfId="0" applyNumberFormat="1" applyFont="1" applyFill="1" applyBorder="1" applyAlignment="1" applyProtection="1">
      <alignment horizontal="center"/>
    </xf>
    <xf numFmtId="165" fontId="44" fillId="2" borderId="29" xfId="0" applyNumberFormat="1" applyFont="1" applyFill="1" applyBorder="1" applyAlignment="1">
      <alignment horizontal="center"/>
    </xf>
    <xf numFmtId="167" fontId="44" fillId="0" borderId="12" xfId="0" applyNumberFormat="1" applyFont="1" applyFill="1" applyBorder="1" applyAlignment="1">
      <alignment horizontal="center"/>
    </xf>
    <xf numFmtId="167" fontId="45" fillId="0" borderId="20" xfId="0" applyNumberFormat="1" applyFont="1" applyFill="1" applyBorder="1" applyAlignment="1">
      <alignment horizontal="center"/>
    </xf>
    <xf numFmtId="167" fontId="44" fillId="0" borderId="35" xfId="0" applyNumberFormat="1" applyFont="1" applyFill="1" applyBorder="1" applyAlignment="1" applyProtection="1">
      <alignment horizontal="center"/>
    </xf>
    <xf numFmtId="165" fontId="44" fillId="2" borderId="30" xfId="0" applyNumberFormat="1" applyFont="1" applyFill="1" applyBorder="1" applyAlignment="1">
      <alignment horizontal="center"/>
    </xf>
    <xf numFmtId="165" fontId="45" fillId="0" borderId="48" xfId="0" applyNumberFormat="1" applyFont="1" applyFill="1" applyBorder="1" applyAlignment="1">
      <alignment horizontal="center"/>
    </xf>
    <xf numFmtId="164" fontId="44" fillId="2" borderId="7" xfId="0" applyNumberFormat="1" applyFont="1" applyFill="1" applyBorder="1" applyAlignment="1">
      <alignment horizontal="center"/>
    </xf>
    <xf numFmtId="167" fontId="44" fillId="0" borderId="20" xfId="0" applyNumberFormat="1" applyFont="1" applyFill="1" applyBorder="1" applyAlignment="1" applyProtection="1">
      <alignment horizontal="center"/>
    </xf>
    <xf numFmtId="165" fontId="44" fillId="2" borderId="31" xfId="0" applyNumberFormat="1" applyFont="1" applyFill="1" applyBorder="1" applyAlignment="1">
      <alignment horizontal="center"/>
    </xf>
    <xf numFmtId="167" fontId="44" fillId="0" borderId="43" xfId="0" applyNumberFormat="1" applyFont="1" applyFill="1" applyBorder="1" applyAlignment="1" applyProtection="1">
      <alignment horizontal="center"/>
    </xf>
    <xf numFmtId="165" fontId="45" fillId="2" borderId="7" xfId="0" applyNumberFormat="1" applyFont="1" applyFill="1" applyBorder="1" applyAlignment="1">
      <alignment horizontal="center"/>
    </xf>
    <xf numFmtId="167" fontId="44" fillId="0" borderId="54" xfId="0" applyNumberFormat="1" applyFont="1" applyFill="1" applyBorder="1" applyAlignment="1">
      <alignment horizontal="center"/>
    </xf>
    <xf numFmtId="167" fontId="45" fillId="0" borderId="23" xfId="0" applyNumberFormat="1" applyFont="1" applyFill="1" applyBorder="1" applyAlignment="1" applyProtection="1">
      <alignment horizontal="center"/>
    </xf>
    <xf numFmtId="167" fontId="46" fillId="0" borderId="43" xfId="0" applyNumberFormat="1" applyFont="1" applyFill="1" applyBorder="1" applyAlignment="1" applyProtection="1">
      <alignment horizontal="center"/>
    </xf>
    <xf numFmtId="165" fontId="46" fillId="2" borderId="38" xfId="0" applyNumberFormat="1" applyFont="1" applyFill="1" applyBorder="1" applyAlignment="1">
      <alignment horizontal="center"/>
    </xf>
    <xf numFmtId="167" fontId="46" fillId="2" borderId="38" xfId="0" applyNumberFormat="1" applyFont="1" applyFill="1" applyBorder="1" applyAlignment="1">
      <alignment horizontal="center"/>
    </xf>
    <xf numFmtId="165" fontId="46" fillId="2" borderId="39" xfId="0" applyNumberFormat="1" applyFont="1" applyFill="1" applyBorder="1" applyAlignment="1">
      <alignment horizontal="center"/>
    </xf>
    <xf numFmtId="167" fontId="46" fillId="0" borderId="8" xfId="0" applyNumberFormat="1" applyFont="1" applyFill="1" applyBorder="1" applyAlignment="1">
      <alignment horizontal="center"/>
    </xf>
    <xf numFmtId="165" fontId="46" fillId="0" borderId="51" xfId="0" applyNumberFormat="1" applyFont="1" applyFill="1" applyBorder="1" applyAlignment="1">
      <alignment horizontal="center"/>
    </xf>
    <xf numFmtId="167" fontId="46" fillId="0" borderId="37" xfId="0" applyNumberFormat="1" applyFont="1" applyFill="1" applyBorder="1" applyAlignment="1">
      <alignment horizontal="center"/>
    </xf>
    <xf numFmtId="167" fontId="46" fillId="3" borderId="38" xfId="0" applyNumberFormat="1" applyFont="1" applyFill="1" applyBorder="1" applyAlignment="1">
      <alignment horizontal="center"/>
    </xf>
    <xf numFmtId="167" fontId="46" fillId="0" borderId="38" xfId="0" applyNumberFormat="1" applyFont="1" applyFill="1" applyBorder="1" applyAlignment="1">
      <alignment horizontal="center"/>
    </xf>
    <xf numFmtId="167" fontId="46" fillId="9" borderId="38" xfId="0" applyNumberFormat="1" applyFont="1" applyFill="1" applyBorder="1" applyAlignment="1">
      <alignment horizontal="center"/>
    </xf>
    <xf numFmtId="167" fontId="44" fillId="0" borderId="15" xfId="0" applyNumberFormat="1" applyFont="1" applyFill="1" applyBorder="1" applyAlignment="1" applyProtection="1">
      <alignment horizontal="center"/>
    </xf>
    <xf numFmtId="167" fontId="45" fillId="0" borderId="23" xfId="0" applyNumberFormat="1" applyFont="1" applyFill="1" applyBorder="1" applyAlignment="1">
      <alignment horizontal="center"/>
    </xf>
    <xf numFmtId="167" fontId="44" fillId="0" borderId="2" xfId="0" applyNumberFormat="1" applyFont="1" applyFill="1" applyBorder="1" applyAlignment="1" applyProtection="1">
      <alignment horizontal="center"/>
    </xf>
    <xf numFmtId="167" fontId="45" fillId="5" borderId="38" xfId="0" applyNumberFormat="1" applyFont="1" applyFill="1" applyBorder="1" applyAlignment="1">
      <alignment horizontal="center"/>
    </xf>
    <xf numFmtId="165" fontId="44" fillId="5" borderId="39" xfId="0" applyNumberFormat="1" applyFont="1" applyFill="1" applyBorder="1" applyAlignment="1">
      <alignment horizontal="center"/>
    </xf>
    <xf numFmtId="167" fontId="44" fillId="3" borderId="2" xfId="0" applyNumberFormat="1" applyFont="1" applyFill="1" applyBorder="1" applyAlignment="1" applyProtection="1">
      <alignment horizontal="center"/>
    </xf>
    <xf numFmtId="167" fontId="44" fillId="0" borderId="2" xfId="0" applyNumberFormat="1" applyFont="1" applyFill="1" applyBorder="1" applyAlignment="1" applyProtection="1">
      <alignment horizontal="center"/>
      <protection locked="0"/>
    </xf>
    <xf numFmtId="167" fontId="45" fillId="9" borderId="7" xfId="0" applyNumberFormat="1" applyFont="1" applyFill="1" applyBorder="1" applyAlignment="1" applyProtection="1">
      <alignment horizontal="center"/>
      <protection locked="0"/>
    </xf>
    <xf numFmtId="167" fontId="45" fillId="3" borderId="7" xfId="0" applyNumberFormat="1" applyFont="1" applyFill="1" applyBorder="1" applyAlignment="1">
      <alignment horizontal="center"/>
    </xf>
    <xf numFmtId="167" fontId="44" fillId="3" borderId="7" xfId="0" applyNumberFormat="1" applyFont="1" applyFill="1" applyBorder="1" applyAlignment="1" applyProtection="1">
      <alignment horizontal="center"/>
      <protection locked="0"/>
    </xf>
    <xf numFmtId="167" fontId="44" fillId="0" borderId="13" xfId="0" applyNumberFormat="1" applyFont="1" applyFill="1" applyBorder="1" applyAlignment="1">
      <alignment horizontal="center"/>
    </xf>
    <xf numFmtId="167" fontId="44" fillId="3" borderId="6" xfId="0" applyNumberFormat="1" applyFont="1" applyFill="1" applyBorder="1" applyAlignment="1">
      <alignment horizontal="center"/>
    </xf>
    <xf numFmtId="167" fontId="44" fillId="0" borderId="6" xfId="0" applyNumberFormat="1" applyFont="1" applyFill="1" applyBorder="1" applyAlignment="1">
      <alignment horizontal="center"/>
    </xf>
    <xf numFmtId="167" fontId="44" fillId="9" borderId="6" xfId="0" applyNumberFormat="1" applyFont="1" applyFill="1" applyBorder="1" applyAlignment="1">
      <alignment horizontal="center"/>
    </xf>
    <xf numFmtId="167" fontId="44" fillId="0" borderId="9" xfId="0" applyNumberFormat="1" applyFont="1" applyFill="1" applyBorder="1" applyAlignment="1" applyProtection="1">
      <alignment horizontal="center"/>
      <protection locked="0"/>
    </xf>
    <xf numFmtId="165" fontId="44" fillId="0" borderId="34" xfId="0" applyNumberFormat="1" applyFont="1" applyFill="1" applyBorder="1" applyAlignment="1">
      <alignment horizontal="center"/>
    </xf>
    <xf numFmtId="167" fontId="44" fillId="9" borderId="8" xfId="0" applyNumberFormat="1" applyFont="1" applyFill="1" applyBorder="1" applyAlignment="1" applyProtection="1">
      <alignment horizontal="center"/>
      <protection locked="0"/>
    </xf>
    <xf numFmtId="165" fontId="44" fillId="2" borderId="8" xfId="0" applyNumberFormat="1" applyFont="1" applyFill="1" applyBorder="1" applyAlignment="1">
      <alignment horizontal="center"/>
    </xf>
    <xf numFmtId="167" fontId="44" fillId="2" borderId="8" xfId="0" applyNumberFormat="1" applyFont="1" applyFill="1" applyBorder="1" applyAlignment="1">
      <alignment horizontal="center"/>
    </xf>
    <xf numFmtId="167" fontId="44" fillId="0" borderId="20" xfId="0" applyNumberFormat="1" applyFont="1" applyFill="1" applyBorder="1" applyAlignment="1" applyProtection="1">
      <alignment horizontal="center"/>
      <protection locked="0"/>
    </xf>
    <xf numFmtId="167" fontId="44" fillId="9" borderId="20" xfId="0" applyNumberFormat="1" applyFont="1" applyFill="1" applyBorder="1" applyAlignment="1" applyProtection="1">
      <alignment horizontal="center"/>
      <protection locked="0"/>
    </xf>
    <xf numFmtId="167" fontId="44" fillId="3" borderId="20" xfId="0" applyNumberFormat="1" applyFont="1" applyFill="1" applyBorder="1" applyAlignment="1" applyProtection="1">
      <alignment horizontal="center"/>
      <protection locked="0"/>
    </xf>
    <xf numFmtId="165" fontId="44" fillId="2" borderId="38" xfId="0" applyNumberFormat="1" applyFont="1" applyFill="1" applyBorder="1" applyAlignment="1">
      <alignment horizontal="center"/>
    </xf>
    <xf numFmtId="165" fontId="44" fillId="2" borderId="39" xfId="0" applyNumberFormat="1" applyFont="1" applyFill="1" applyBorder="1" applyAlignment="1">
      <alignment horizontal="center"/>
    </xf>
    <xf numFmtId="165" fontId="44" fillId="0" borderId="51" xfId="0" applyNumberFormat="1" applyFont="1" applyFill="1" applyBorder="1" applyAlignment="1">
      <alignment horizontal="center"/>
    </xf>
    <xf numFmtId="167" fontId="44" fillId="0" borderId="3" xfId="0" applyNumberFormat="1" applyFont="1" applyFill="1" applyBorder="1" applyAlignment="1" applyProtection="1">
      <alignment horizontal="center"/>
      <protection locked="0"/>
    </xf>
    <xf numFmtId="167" fontId="44" fillId="0" borderId="14" xfId="0" applyNumberFormat="1" applyFont="1" applyFill="1" applyBorder="1" applyAlignment="1" applyProtection="1">
      <alignment horizontal="center"/>
      <protection locked="0"/>
    </xf>
    <xf numFmtId="167" fontId="44" fillId="9" borderId="14" xfId="0" applyNumberFormat="1" applyFont="1" applyFill="1" applyBorder="1" applyAlignment="1" applyProtection="1">
      <alignment horizontal="center"/>
      <protection locked="0"/>
    </xf>
    <xf numFmtId="165" fontId="46" fillId="2" borderId="14" xfId="0" applyNumberFormat="1" applyFont="1" applyFill="1" applyBorder="1" applyAlignment="1">
      <alignment horizontal="center"/>
    </xf>
    <xf numFmtId="167" fontId="46" fillId="2" borderId="14" xfId="0" applyNumberFormat="1" applyFont="1" applyFill="1" applyBorder="1" applyAlignment="1">
      <alignment horizontal="center"/>
    </xf>
    <xf numFmtId="167" fontId="44" fillId="3" borderId="7" xfId="0" applyNumberFormat="1" applyFont="1" applyFill="1" applyBorder="1" applyAlignment="1" applyProtection="1">
      <alignment horizontal="center"/>
    </xf>
    <xf numFmtId="167" fontId="47" fillId="9" borderId="4" xfId="0" applyNumberFormat="1" applyFont="1" applyFill="1" applyBorder="1" applyAlignment="1" applyProtection="1">
      <alignment horizontal="center"/>
      <protection locked="0"/>
    </xf>
    <xf numFmtId="167" fontId="47" fillId="5" borderId="22" xfId="0" applyNumberFormat="1" applyFont="1" applyFill="1" applyBorder="1" applyAlignment="1" applyProtection="1">
      <alignment horizontal="center" wrapText="1"/>
    </xf>
    <xf numFmtId="167" fontId="47" fillId="5" borderId="22" xfId="0" applyNumberFormat="1" applyFont="1" applyFill="1" applyBorder="1" applyAlignment="1">
      <alignment horizontal="center"/>
    </xf>
    <xf numFmtId="167" fontId="47" fillId="9" borderId="22" xfId="0" applyNumberFormat="1" applyFont="1" applyFill="1" applyBorder="1" applyAlignment="1">
      <alignment horizontal="center"/>
    </xf>
    <xf numFmtId="164" fontId="47" fillId="5" borderId="4" xfId="0" applyNumberFormat="1" applyFont="1" applyFill="1" applyBorder="1" applyAlignment="1">
      <alignment horizontal="center"/>
    </xf>
    <xf numFmtId="164" fontId="47" fillId="5" borderId="11" xfId="0" applyNumberFormat="1" applyFont="1" applyFill="1" applyBorder="1" applyAlignment="1">
      <alignment horizontal="center"/>
    </xf>
    <xf numFmtId="164" fontId="47" fillId="9" borderId="4" xfId="0" applyNumberFormat="1" applyFont="1" applyFill="1" applyBorder="1" applyAlignment="1">
      <alignment horizontal="center"/>
    </xf>
    <xf numFmtId="167" fontId="47" fillId="5" borderId="9" xfId="0" applyNumberFormat="1" applyFont="1" applyFill="1" applyBorder="1" applyAlignment="1">
      <alignment horizontal="center"/>
    </xf>
    <xf numFmtId="167" fontId="47" fillId="5" borderId="7" xfId="0" applyNumberFormat="1" applyFont="1" applyFill="1" applyBorder="1" applyAlignment="1">
      <alignment horizontal="center"/>
    </xf>
    <xf numFmtId="167" fontId="47" fillId="9" borderId="7" xfId="0" applyNumberFormat="1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164" fontId="45" fillId="2" borderId="8" xfId="0" applyNumberFormat="1" applyFont="1" applyFill="1" applyBorder="1" applyAlignment="1">
      <alignment horizontal="center"/>
    </xf>
    <xf numFmtId="167" fontId="8" fillId="5" borderId="34" xfId="0" applyNumberFormat="1" applyFont="1" applyFill="1" applyBorder="1" applyAlignment="1" applyProtection="1">
      <alignment horizontal="left" wrapText="1"/>
      <protection locked="0"/>
    </xf>
    <xf numFmtId="0" fontId="8" fillId="5" borderId="29" xfId="0" applyFont="1" applyFill="1" applyBorder="1" applyAlignment="1">
      <alignment wrapText="1"/>
    </xf>
    <xf numFmtId="0" fontId="8" fillId="5" borderId="29" xfId="0" applyFont="1" applyFill="1" applyBorder="1" applyAlignment="1">
      <alignment horizontal="left" wrapText="1"/>
    </xf>
    <xf numFmtId="0" fontId="8" fillId="5" borderId="25" xfId="0" applyFont="1" applyFill="1" applyBorder="1"/>
    <xf numFmtId="0" fontId="8" fillId="5" borderId="0" xfId="0" applyFont="1" applyFill="1"/>
    <xf numFmtId="0" fontId="8" fillId="5" borderId="29" xfId="0" applyFont="1" applyFill="1" applyBorder="1" applyAlignment="1"/>
    <xf numFmtId="0" fontId="8" fillId="5" borderId="25" xfId="0" applyFont="1" applyFill="1" applyBorder="1" applyAlignment="1">
      <alignment wrapText="1"/>
    </xf>
    <xf numFmtId="10" fontId="45" fillId="2" borderId="6" xfId="0" applyNumberFormat="1" applyFont="1" applyFill="1" applyBorder="1" applyAlignment="1">
      <alignment horizontal="center"/>
    </xf>
    <xf numFmtId="0" fontId="50" fillId="0" borderId="0" xfId="0" applyFont="1" applyFill="1" applyAlignment="1">
      <alignment wrapText="1"/>
    </xf>
    <xf numFmtId="167" fontId="2" fillId="10" borderId="0" xfId="0" applyNumberFormat="1" applyFont="1" applyFill="1" applyBorder="1" applyAlignment="1">
      <alignment horizontal="center"/>
    </xf>
    <xf numFmtId="167" fontId="19" fillId="10" borderId="0" xfId="0" applyNumberFormat="1" applyFont="1" applyFill="1" applyBorder="1" applyAlignment="1">
      <alignment horizontal="center"/>
    </xf>
    <xf numFmtId="165" fontId="19" fillId="10" borderId="0" xfId="0" applyNumberFormat="1" applyFont="1" applyFill="1" applyBorder="1" applyAlignment="1">
      <alignment horizontal="center"/>
    </xf>
    <xf numFmtId="167" fontId="3" fillId="10" borderId="0" xfId="0" applyNumberFormat="1" applyFont="1" applyFill="1" applyBorder="1" applyAlignment="1">
      <alignment horizontal="center"/>
    </xf>
    <xf numFmtId="167" fontId="18" fillId="10" borderId="0" xfId="0" applyNumberFormat="1" applyFont="1" applyFill="1" applyBorder="1" applyAlignment="1">
      <alignment horizontal="center"/>
    </xf>
    <xf numFmtId="165" fontId="18" fillId="10" borderId="0" xfId="0" applyNumberFormat="1" applyFont="1" applyFill="1" applyBorder="1" applyAlignment="1">
      <alignment horizontal="center"/>
    </xf>
    <xf numFmtId="167" fontId="2" fillId="11" borderId="0" xfId="0" applyNumberFormat="1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/>
    </xf>
    <xf numFmtId="165" fontId="19" fillId="11" borderId="0" xfId="0" applyNumberFormat="1" applyFont="1" applyFill="1" applyBorder="1" applyAlignment="1">
      <alignment horizontal="center"/>
    </xf>
    <xf numFmtId="165" fontId="1" fillId="11" borderId="0" xfId="0" applyNumberFormat="1" applyFont="1" applyFill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67" fontId="3" fillId="11" borderId="0" xfId="0" applyNumberFormat="1" applyFont="1" applyFill="1" applyBorder="1" applyAlignment="1">
      <alignment horizontal="center"/>
    </xf>
    <xf numFmtId="167" fontId="18" fillId="11" borderId="0" xfId="0" applyNumberFormat="1" applyFont="1" applyFill="1" applyBorder="1" applyAlignment="1">
      <alignment horizontal="center"/>
    </xf>
    <xf numFmtId="165" fontId="18" fillId="11" borderId="0" xfId="0" applyNumberFormat="1" applyFont="1" applyFill="1" applyBorder="1" applyAlignment="1">
      <alignment horizontal="center"/>
    </xf>
    <xf numFmtId="167" fontId="2" fillId="12" borderId="0" xfId="0" applyNumberFormat="1" applyFont="1" applyFill="1" applyBorder="1" applyAlignment="1">
      <alignment horizontal="center"/>
    </xf>
    <xf numFmtId="165" fontId="19" fillId="12" borderId="0" xfId="0" applyNumberFormat="1" applyFont="1" applyFill="1" applyBorder="1" applyAlignment="1">
      <alignment horizontal="center"/>
    </xf>
    <xf numFmtId="167" fontId="3" fillId="12" borderId="0" xfId="0" applyNumberFormat="1" applyFont="1" applyFill="1" applyBorder="1" applyAlignment="1">
      <alignment horizontal="center"/>
    </xf>
    <xf numFmtId="165" fontId="18" fillId="12" borderId="0" xfId="0" applyNumberFormat="1" applyFont="1" applyFill="1" applyBorder="1" applyAlignment="1">
      <alignment horizontal="center"/>
    </xf>
    <xf numFmtId="0" fontId="2" fillId="8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167" fontId="51" fillId="3" borderId="14" xfId="0" applyNumberFormat="1" applyFont="1" applyFill="1" applyBorder="1" applyAlignment="1">
      <alignment horizontal="center"/>
    </xf>
    <xf numFmtId="167" fontId="51" fillId="9" borderId="7" xfId="0" applyNumberFormat="1" applyFont="1" applyFill="1" applyBorder="1" applyAlignment="1">
      <alignment horizontal="center"/>
    </xf>
    <xf numFmtId="167" fontId="48" fillId="0" borderId="46" xfId="0" applyNumberFormat="1" applyFont="1" applyFill="1" applyBorder="1" applyAlignment="1">
      <alignment horizontal="center"/>
    </xf>
    <xf numFmtId="167" fontId="48" fillId="0" borderId="18" xfId="0" applyNumberFormat="1" applyFont="1" applyFill="1" applyBorder="1" applyAlignment="1">
      <alignment horizontal="center"/>
    </xf>
    <xf numFmtId="167" fontId="48" fillId="9" borderId="18" xfId="0" applyNumberFormat="1" applyFont="1" applyFill="1" applyBorder="1" applyAlignment="1">
      <alignment horizontal="center"/>
    </xf>
    <xf numFmtId="167" fontId="48" fillId="9" borderId="38" xfId="0" applyNumberFormat="1" applyFont="1" applyFill="1" applyBorder="1" applyAlignment="1" applyProtection="1">
      <alignment horizontal="center"/>
      <protection locked="0"/>
    </xf>
    <xf numFmtId="167" fontId="48" fillId="0" borderId="11" xfId="0" applyNumberFormat="1" applyFont="1" applyFill="1" applyBorder="1" applyAlignment="1" applyProtection="1">
      <alignment horizontal="center"/>
      <protection locked="0"/>
    </xf>
    <xf numFmtId="167" fontId="48" fillId="0" borderId="22" xfId="0" applyNumberFormat="1" applyFont="1" applyFill="1" applyBorder="1" applyAlignment="1" applyProtection="1">
      <alignment horizontal="center"/>
      <protection locked="0"/>
    </xf>
    <xf numFmtId="167" fontId="48" fillId="9" borderId="4" xfId="0" applyNumberFormat="1" applyFont="1" applyFill="1" applyBorder="1" applyAlignment="1" applyProtection="1">
      <alignment horizontal="center"/>
      <protection locked="0"/>
    </xf>
    <xf numFmtId="167" fontId="48" fillId="0" borderId="60" xfId="0" applyNumberFormat="1" applyFont="1" applyFill="1" applyBorder="1" applyAlignment="1" applyProtection="1">
      <alignment horizontal="center"/>
      <protection locked="0"/>
    </xf>
    <xf numFmtId="167" fontId="48" fillId="0" borderId="4" xfId="0" applyNumberFormat="1" applyFont="1" applyFill="1" applyBorder="1" applyAlignment="1" applyProtection="1">
      <alignment horizontal="center"/>
      <protection locked="0"/>
    </xf>
    <xf numFmtId="167" fontId="48" fillId="0" borderId="11" xfId="0" applyNumberFormat="1" applyFont="1" applyFill="1" applyBorder="1" applyAlignment="1">
      <alignment horizontal="center"/>
    </xf>
    <xf numFmtId="167" fontId="48" fillId="0" borderId="22" xfId="0" applyNumberFormat="1" applyFont="1" applyFill="1" applyBorder="1" applyAlignment="1">
      <alignment horizontal="center"/>
    </xf>
    <xf numFmtId="167" fontId="48" fillId="0" borderId="4" xfId="0" applyNumberFormat="1" applyFont="1" applyFill="1" applyBorder="1" applyAlignment="1">
      <alignment horizontal="center"/>
    </xf>
    <xf numFmtId="167" fontId="51" fillId="0" borderId="9" xfId="0" applyNumberFormat="1" applyFont="1" applyFill="1" applyBorder="1" applyAlignment="1">
      <alignment horizontal="center"/>
    </xf>
    <xf numFmtId="167" fontId="51" fillId="0" borderId="7" xfId="0" applyNumberFormat="1" applyFont="1" applyFill="1" applyBorder="1" applyAlignment="1">
      <alignment horizontal="center"/>
    </xf>
    <xf numFmtId="167" fontId="47" fillId="0" borderId="22" xfId="0" applyNumberFormat="1" applyFont="1" applyFill="1" applyBorder="1" applyAlignment="1" applyProtection="1">
      <alignment horizontal="center" wrapText="1"/>
    </xf>
    <xf numFmtId="167" fontId="47" fillId="0" borderId="4" xfId="0" applyNumberFormat="1" applyFont="1" applyFill="1" applyBorder="1" applyAlignment="1" applyProtection="1">
      <alignment horizontal="center" wrapText="1"/>
    </xf>
    <xf numFmtId="167" fontId="51" fillId="0" borderId="50" xfId="0" applyNumberFormat="1" applyFont="1" applyFill="1" applyBorder="1" applyAlignment="1">
      <alignment horizontal="center"/>
    </xf>
    <xf numFmtId="167" fontId="48" fillId="9" borderId="5" xfId="0" applyNumberFormat="1" applyFont="1" applyFill="1" applyBorder="1" applyAlignment="1">
      <alignment horizontal="center"/>
    </xf>
    <xf numFmtId="167" fontId="48" fillId="3" borderId="22" xfId="0" applyNumberFormat="1" applyFont="1" applyFill="1" applyBorder="1" applyAlignment="1">
      <alignment horizontal="center"/>
    </xf>
    <xf numFmtId="167" fontId="48" fillId="3" borderId="4" xfId="0" applyNumberFormat="1" applyFont="1" applyFill="1" applyBorder="1" applyAlignment="1">
      <alignment horizontal="center"/>
    </xf>
    <xf numFmtId="167" fontId="48" fillId="3" borderId="11" xfId="0" applyNumberFormat="1" applyFont="1" applyFill="1" applyBorder="1" applyAlignment="1">
      <alignment horizontal="center"/>
    </xf>
    <xf numFmtId="167" fontId="48" fillId="0" borderId="15" xfId="0" applyNumberFormat="1" applyFont="1" applyFill="1" applyBorder="1" applyAlignment="1">
      <alignment horizontal="center"/>
    </xf>
    <xf numFmtId="167" fontId="48" fillId="0" borderId="45" xfId="0" applyNumberFormat="1" applyFont="1" applyFill="1" applyBorder="1" applyAlignment="1">
      <alignment horizontal="center"/>
    </xf>
    <xf numFmtId="167" fontId="51" fillId="0" borderId="23" xfId="0" applyNumberFormat="1" applyFont="1" applyFill="1" applyBorder="1" applyAlignment="1">
      <alignment horizontal="center"/>
    </xf>
    <xf numFmtId="167" fontId="48" fillId="0" borderId="37" xfId="0" applyNumberFormat="1" applyFont="1" applyFill="1" applyBorder="1" applyAlignment="1">
      <alignment horizontal="center"/>
    </xf>
    <xf numFmtId="167" fontId="48" fillId="0" borderId="44" xfId="0" applyNumberFormat="1" applyFont="1" applyFill="1" applyBorder="1" applyAlignment="1">
      <alignment horizontal="center"/>
    </xf>
    <xf numFmtId="167" fontId="48" fillId="9" borderId="6" xfId="0" applyNumberFormat="1" applyFont="1" applyFill="1" applyBorder="1" applyAlignment="1">
      <alignment horizontal="center"/>
    </xf>
    <xf numFmtId="167" fontId="48" fillId="0" borderId="10" xfId="0" applyNumberFormat="1" applyFont="1" applyFill="1" applyBorder="1" applyAlignment="1">
      <alignment horizontal="center"/>
    </xf>
    <xf numFmtId="167" fontId="48" fillId="0" borderId="5" xfId="0" applyNumberFormat="1" applyFont="1" applyFill="1" applyBorder="1" applyAlignment="1">
      <alignment horizontal="center"/>
    </xf>
    <xf numFmtId="167" fontId="48" fillId="9" borderId="16" xfId="0" applyNumberFormat="1" applyFont="1" applyFill="1" applyBorder="1" applyAlignment="1">
      <alignment horizontal="center"/>
    </xf>
    <xf numFmtId="167" fontId="47" fillId="0" borderId="22" xfId="0" applyNumberFormat="1" applyFont="1" applyFill="1" applyBorder="1" applyAlignment="1">
      <alignment horizontal="center"/>
    </xf>
    <xf numFmtId="167" fontId="48" fillId="9" borderId="8" xfId="0" applyNumberFormat="1" applyFont="1" applyFill="1" applyBorder="1" applyAlignment="1" applyProtection="1">
      <alignment horizontal="center"/>
      <protection locked="0"/>
    </xf>
    <xf numFmtId="167" fontId="48" fillId="9" borderId="16" xfId="0" applyNumberFormat="1" applyFont="1" applyFill="1" applyBorder="1" applyAlignment="1" applyProtection="1">
      <alignment horizontal="center"/>
      <protection locked="0"/>
    </xf>
    <xf numFmtId="167" fontId="48" fillId="0" borderId="5" xfId="0" applyNumberFormat="1" applyFont="1" applyFill="1" applyBorder="1" applyAlignment="1" applyProtection="1">
      <alignment horizontal="center"/>
      <protection locked="0"/>
    </xf>
    <xf numFmtId="167" fontId="48" fillId="9" borderId="5" xfId="0" applyNumberFormat="1" applyFont="1" applyFill="1" applyBorder="1" applyAlignment="1" applyProtection="1">
      <alignment horizontal="center"/>
      <protection locked="0"/>
    </xf>
    <xf numFmtId="167" fontId="48" fillId="0" borderId="13" xfId="0" applyNumberFormat="1" applyFont="1" applyFill="1" applyBorder="1" applyAlignment="1" applyProtection="1">
      <alignment horizontal="center"/>
      <protection locked="0"/>
    </xf>
    <xf numFmtId="167" fontId="48" fillId="0" borderId="8" xfId="0" applyNumberFormat="1" applyFont="1" applyFill="1" applyBorder="1" applyAlignment="1" applyProtection="1">
      <alignment horizontal="center"/>
      <protection locked="0"/>
    </xf>
    <xf numFmtId="167" fontId="51" fillId="0" borderId="15" xfId="0" applyNumberFormat="1" applyFont="1" applyFill="1" applyBorder="1" applyAlignment="1" applyProtection="1">
      <alignment horizontal="center"/>
      <protection locked="0"/>
    </xf>
    <xf numFmtId="167" fontId="51" fillId="9" borderId="16" xfId="0" applyNumberFormat="1" applyFont="1" applyFill="1" applyBorder="1" applyAlignment="1" applyProtection="1">
      <alignment horizontal="center"/>
      <protection locked="0"/>
    </xf>
    <xf numFmtId="167" fontId="51" fillId="0" borderId="10" xfId="0" applyNumberFormat="1" applyFont="1" applyFill="1" applyBorder="1" applyAlignment="1" applyProtection="1">
      <alignment horizontal="center"/>
      <protection locked="0"/>
    </xf>
    <xf numFmtId="167" fontId="51" fillId="9" borderId="5" xfId="0" applyNumberFormat="1" applyFont="1" applyFill="1" applyBorder="1" applyAlignment="1" applyProtection="1">
      <alignment horizontal="center"/>
      <protection locked="0"/>
    </xf>
    <xf numFmtId="167" fontId="51" fillId="0" borderId="11" xfId="0" applyNumberFormat="1" applyFont="1" applyFill="1" applyBorder="1" applyAlignment="1" applyProtection="1">
      <alignment horizontal="center"/>
      <protection locked="0"/>
    </xf>
    <xf numFmtId="167" fontId="51" fillId="9" borderId="4" xfId="0" applyNumberFormat="1" applyFont="1" applyFill="1" applyBorder="1" applyAlignment="1" applyProtection="1">
      <alignment horizontal="center"/>
      <protection locked="0"/>
    </xf>
    <xf numFmtId="167" fontId="51" fillId="0" borderId="12" xfId="0" applyNumberFormat="1" applyFont="1" applyFill="1" applyBorder="1" applyAlignment="1" applyProtection="1">
      <alignment horizontal="center"/>
      <protection locked="0"/>
    </xf>
    <xf numFmtId="167" fontId="51" fillId="9" borderId="6" xfId="0" applyNumberFormat="1" applyFont="1" applyFill="1" applyBorder="1" applyAlignment="1" applyProtection="1">
      <alignment horizontal="center"/>
      <protection locked="0"/>
    </xf>
    <xf numFmtId="167" fontId="51" fillId="0" borderId="44" xfId="0" applyNumberFormat="1" applyFont="1" applyFill="1" applyBorder="1" applyAlignment="1" applyProtection="1">
      <alignment horizontal="center"/>
      <protection locked="0"/>
    </xf>
    <xf numFmtId="167" fontId="51" fillId="0" borderId="22" xfId="0" applyNumberFormat="1" applyFont="1" applyFill="1" applyBorder="1" applyAlignment="1" applyProtection="1">
      <alignment horizontal="center"/>
      <protection locked="0"/>
    </xf>
    <xf numFmtId="167" fontId="51" fillId="0" borderId="35" xfId="0" applyNumberFormat="1" applyFont="1" applyFill="1" applyBorder="1" applyAlignment="1" applyProtection="1">
      <alignment horizontal="center"/>
      <protection locked="0"/>
    </xf>
    <xf numFmtId="167" fontId="51" fillId="0" borderId="46" xfId="0" applyNumberFormat="1" applyFont="1" applyFill="1" applyBorder="1" applyAlignment="1" applyProtection="1">
      <alignment horizontal="center"/>
      <protection locked="0"/>
    </xf>
    <xf numFmtId="167" fontId="51" fillId="9" borderId="18" xfId="0" applyNumberFormat="1" applyFont="1" applyFill="1" applyBorder="1" applyAlignment="1" applyProtection="1">
      <alignment horizontal="center"/>
      <protection locked="0"/>
    </xf>
    <xf numFmtId="167" fontId="51" fillId="0" borderId="23" xfId="0" applyNumberFormat="1" applyFont="1" applyFill="1" applyBorder="1" applyAlignment="1" applyProtection="1">
      <alignment horizontal="center"/>
      <protection locked="0"/>
    </xf>
    <xf numFmtId="167" fontId="51" fillId="0" borderId="7" xfId="0" applyNumberFormat="1" applyFont="1" applyFill="1" applyBorder="1" applyAlignment="1" applyProtection="1">
      <alignment horizontal="center"/>
      <protection locked="0"/>
    </xf>
    <xf numFmtId="167" fontId="51" fillId="9" borderId="7" xfId="0" applyNumberFormat="1" applyFont="1" applyFill="1" applyBorder="1" applyAlignment="1" applyProtection="1">
      <alignment horizontal="center"/>
      <protection locked="0"/>
    </xf>
    <xf numFmtId="167" fontId="51" fillId="0" borderId="23" xfId="0" applyNumberFormat="1" applyFont="1" applyFill="1" applyBorder="1" applyAlignment="1" applyProtection="1">
      <alignment horizontal="center"/>
    </xf>
    <xf numFmtId="167" fontId="51" fillId="9" borderId="7" xfId="0" applyNumberFormat="1" applyFont="1" applyFill="1" applyBorder="1" applyAlignment="1" applyProtection="1">
      <alignment horizontal="center"/>
    </xf>
    <xf numFmtId="167" fontId="51" fillId="0" borderId="44" xfId="0" applyNumberFormat="1" applyFont="1" applyFill="1" applyBorder="1" applyAlignment="1" applyProtection="1">
      <alignment horizontal="center"/>
    </xf>
    <xf numFmtId="167" fontId="51" fillId="9" borderId="5" xfId="0" applyNumberFormat="1" applyFont="1" applyFill="1" applyBorder="1" applyAlignment="1" applyProtection="1">
      <alignment horizontal="center"/>
    </xf>
    <xf numFmtId="167" fontId="51" fillId="0" borderId="22" xfId="0" applyNumberFormat="1" applyFont="1" applyFill="1" applyBorder="1" applyAlignment="1" applyProtection="1">
      <alignment horizontal="center"/>
    </xf>
    <xf numFmtId="167" fontId="51" fillId="9" borderId="4" xfId="0" applyNumberFormat="1" applyFont="1" applyFill="1" applyBorder="1" applyAlignment="1" applyProtection="1">
      <alignment horizontal="center"/>
    </xf>
    <xf numFmtId="167" fontId="51" fillId="0" borderId="45" xfId="0" applyNumberFormat="1" applyFont="1" applyFill="1" applyBorder="1" applyAlignment="1" applyProtection="1">
      <alignment horizontal="center"/>
    </xf>
    <xf numFmtId="167" fontId="51" fillId="9" borderId="16" xfId="0" applyNumberFormat="1" applyFont="1" applyFill="1" applyBorder="1" applyAlignment="1" applyProtection="1">
      <alignment horizontal="center"/>
    </xf>
    <xf numFmtId="167" fontId="48" fillId="0" borderId="43" xfId="0" applyNumberFormat="1" applyFont="1" applyFill="1" applyBorder="1" applyAlignment="1" applyProtection="1">
      <alignment horizontal="center"/>
    </xf>
    <xf numFmtId="167" fontId="48" fillId="9" borderId="8" xfId="0" applyNumberFormat="1" applyFont="1" applyFill="1" applyBorder="1" applyAlignment="1" applyProtection="1">
      <alignment horizontal="center"/>
    </xf>
    <xf numFmtId="167" fontId="51" fillId="9" borderId="14" xfId="0" applyNumberFormat="1" applyFont="1" applyFill="1" applyBorder="1" applyAlignment="1" applyProtection="1">
      <alignment horizontal="center"/>
    </xf>
    <xf numFmtId="167" fontId="51" fillId="9" borderId="6" xfId="0" applyNumberFormat="1" applyFont="1" applyFill="1" applyBorder="1" applyAlignment="1" applyProtection="1">
      <alignment horizontal="center"/>
    </xf>
    <xf numFmtId="167" fontId="51" fillId="9" borderId="8" xfId="0" applyNumberFormat="1" applyFont="1" applyFill="1" applyBorder="1" applyAlignment="1" applyProtection="1">
      <alignment horizontal="center"/>
    </xf>
    <xf numFmtId="167" fontId="48" fillId="9" borderId="7" xfId="0" applyNumberFormat="1" applyFont="1" applyFill="1" applyBorder="1" applyAlignment="1" applyProtection="1">
      <alignment horizontal="center"/>
    </xf>
    <xf numFmtId="167" fontId="47" fillId="9" borderId="38" xfId="0" applyNumberFormat="1" applyFont="1" applyFill="1" applyBorder="1" applyAlignment="1" applyProtection="1">
      <alignment horizontal="center"/>
    </xf>
    <xf numFmtId="167" fontId="48" fillId="0" borderId="23" xfId="0" applyNumberFormat="1" applyFont="1" applyFill="1" applyBorder="1" applyAlignment="1" applyProtection="1">
      <alignment horizontal="center"/>
      <protection locked="0"/>
    </xf>
    <xf numFmtId="167" fontId="48" fillId="0" borderId="7" xfId="0" applyNumberFormat="1" applyFont="1" applyFill="1" applyBorder="1" applyAlignment="1" applyProtection="1">
      <alignment horizontal="center"/>
      <protection locked="0"/>
    </xf>
    <xf numFmtId="167" fontId="48" fillId="9" borderId="7" xfId="0" applyNumberFormat="1" applyFont="1" applyFill="1" applyBorder="1" applyAlignment="1" applyProtection="1">
      <alignment horizontal="center"/>
      <protection locked="0"/>
    </xf>
    <xf numFmtId="167" fontId="48" fillId="0" borderId="43" xfId="0" applyNumberFormat="1" applyFont="1" applyFill="1" applyBorder="1" applyAlignment="1" applyProtection="1">
      <alignment horizontal="center"/>
      <protection locked="0"/>
    </xf>
    <xf numFmtId="167" fontId="48" fillId="0" borderId="44" xfId="0" applyNumberFormat="1" applyFont="1" applyFill="1" applyBorder="1" applyAlignment="1" applyProtection="1">
      <alignment horizontal="center"/>
      <protection locked="0"/>
    </xf>
    <xf numFmtId="167" fontId="48" fillId="0" borderId="45" xfId="0" applyNumberFormat="1" applyFont="1" applyFill="1" applyBorder="1" applyAlignment="1" applyProtection="1">
      <alignment horizontal="center"/>
      <protection locked="0"/>
    </xf>
    <xf numFmtId="167" fontId="48" fillId="0" borderId="16" xfId="0" applyNumberFormat="1" applyFont="1" applyFill="1" applyBorder="1" applyAlignment="1" applyProtection="1">
      <alignment horizontal="center"/>
      <protection locked="0"/>
    </xf>
    <xf numFmtId="167" fontId="51" fillId="0" borderId="43" xfId="0" applyNumberFormat="1" applyFont="1" applyFill="1" applyBorder="1" applyAlignment="1" applyProtection="1">
      <alignment horizontal="center"/>
      <protection locked="0"/>
    </xf>
    <xf numFmtId="167" fontId="51" fillId="0" borderId="8" xfId="0" applyNumberFormat="1" applyFont="1" applyFill="1" applyBorder="1" applyAlignment="1" applyProtection="1">
      <alignment horizontal="center"/>
      <protection locked="0"/>
    </xf>
    <xf numFmtId="167" fontId="51" fillId="9" borderId="8" xfId="0" applyNumberFormat="1" applyFont="1" applyFill="1" applyBorder="1" applyAlignment="1" applyProtection="1">
      <alignment horizontal="center"/>
      <protection locked="0"/>
    </xf>
    <xf numFmtId="167" fontId="51" fillId="0" borderId="20" xfId="0" applyNumberFormat="1" applyFont="1" applyFill="1" applyBorder="1" applyAlignment="1" applyProtection="1">
      <alignment horizontal="center"/>
      <protection locked="0"/>
    </xf>
    <xf numFmtId="167" fontId="51" fillId="9" borderId="2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"/>
    </xf>
    <xf numFmtId="0" fontId="50" fillId="3" borderId="0" xfId="0" applyFont="1" applyFill="1"/>
    <xf numFmtId="0" fontId="50" fillId="0" borderId="0" xfId="0" applyFont="1" applyFill="1" applyBorder="1" applyAlignment="1">
      <alignment horizontal="center"/>
    </xf>
    <xf numFmtId="0" fontId="50" fillId="3" borderId="0" xfId="0" applyFont="1" applyFill="1" applyAlignment="1">
      <alignment horizontal="center"/>
    </xf>
    <xf numFmtId="167" fontId="53" fillId="3" borderId="0" xfId="0" applyNumberFormat="1" applyFont="1" applyFill="1" applyBorder="1" applyAlignment="1">
      <alignment horizontal="center"/>
    </xf>
    <xf numFmtId="167" fontId="54" fillId="3" borderId="0" xfId="0" applyNumberFormat="1" applyFont="1" applyFill="1" applyBorder="1" applyAlignment="1">
      <alignment horizontal="center"/>
    </xf>
    <xf numFmtId="0" fontId="50" fillId="0" borderId="0" xfId="0" applyFont="1" applyFill="1" applyBorder="1"/>
    <xf numFmtId="0" fontId="50" fillId="0" borderId="0" xfId="0" applyFont="1" applyFill="1"/>
    <xf numFmtId="167" fontId="48" fillId="3" borderId="38" xfId="0" applyNumberFormat="1" applyFont="1" applyFill="1" applyBorder="1" applyAlignment="1">
      <alignment horizontal="center"/>
    </xf>
    <xf numFmtId="167" fontId="48" fillId="3" borderId="4" xfId="0" applyNumberFormat="1" applyFont="1" applyFill="1" applyBorder="1" applyAlignment="1" applyProtection="1">
      <alignment horizontal="center"/>
      <protection locked="0"/>
    </xf>
    <xf numFmtId="167" fontId="51" fillId="3" borderId="7" xfId="0" applyNumberFormat="1" applyFont="1" applyFill="1" applyBorder="1" applyAlignment="1">
      <alignment horizontal="center"/>
    </xf>
    <xf numFmtId="167" fontId="48" fillId="3" borderId="5" xfId="0" applyNumberFormat="1" applyFont="1" applyFill="1" applyBorder="1" applyAlignment="1">
      <alignment horizontal="center"/>
    </xf>
    <xf numFmtId="167" fontId="47" fillId="3" borderId="4" xfId="0" applyNumberFormat="1" applyFont="1" applyFill="1" applyBorder="1" applyAlignment="1">
      <alignment horizontal="center"/>
    </xf>
    <xf numFmtId="167" fontId="48" fillId="3" borderId="16" xfId="0" applyNumberFormat="1" applyFont="1" applyFill="1" applyBorder="1" applyAlignment="1">
      <alignment horizontal="center"/>
    </xf>
    <xf numFmtId="167" fontId="48" fillId="9" borderId="8" xfId="0" applyNumberFormat="1" applyFont="1" applyFill="1" applyBorder="1" applyAlignment="1">
      <alignment horizontal="center"/>
    </xf>
    <xf numFmtId="167" fontId="47" fillId="5" borderId="13" xfId="0" applyNumberFormat="1" applyFont="1" applyFill="1" applyBorder="1" applyAlignment="1">
      <alignment horizontal="center"/>
    </xf>
    <xf numFmtId="167" fontId="47" fillId="5" borderId="8" xfId="0" applyNumberFormat="1" applyFont="1" applyFill="1" applyBorder="1" applyAlignment="1">
      <alignment horizontal="center"/>
    </xf>
    <xf numFmtId="167" fontId="48" fillId="0" borderId="35" xfId="0" applyNumberFormat="1" applyFont="1" applyFill="1" applyBorder="1" applyAlignment="1">
      <alignment horizontal="center"/>
    </xf>
    <xf numFmtId="167" fontId="48" fillId="3" borderId="6" xfId="0" applyNumberFormat="1" applyFont="1" applyFill="1" applyBorder="1" applyAlignment="1">
      <alignment horizontal="center"/>
    </xf>
    <xf numFmtId="167" fontId="48" fillId="0" borderId="36" xfId="0" applyNumberFormat="1" applyFont="1" applyFill="1" applyBorder="1" applyAlignment="1">
      <alignment horizontal="center"/>
    </xf>
    <xf numFmtId="167" fontId="48" fillId="3" borderId="14" xfId="0" applyNumberFormat="1" applyFont="1" applyFill="1" applyBorder="1" applyAlignment="1">
      <alignment horizontal="center"/>
    </xf>
    <xf numFmtId="167" fontId="48" fillId="0" borderId="43" xfId="0" applyNumberFormat="1" applyFont="1" applyFill="1" applyBorder="1" applyAlignment="1">
      <alignment horizontal="center"/>
    </xf>
    <xf numFmtId="167" fontId="51" fillId="0" borderId="45" xfId="0" applyNumberFormat="1" applyFont="1" applyFill="1" applyBorder="1" applyAlignment="1">
      <alignment horizontal="center"/>
    </xf>
    <xf numFmtId="167" fontId="51" fillId="3" borderId="16" xfId="0" applyNumberFormat="1" applyFont="1" applyFill="1" applyBorder="1" applyAlignment="1">
      <alignment horizontal="center"/>
    </xf>
    <xf numFmtId="167" fontId="51" fillId="0" borderId="16" xfId="0" applyNumberFormat="1" applyFont="1" applyFill="1" applyBorder="1" applyAlignment="1">
      <alignment horizontal="center"/>
    </xf>
    <xf numFmtId="167" fontId="51" fillId="9" borderId="16" xfId="0" applyNumberFormat="1" applyFont="1" applyFill="1" applyBorder="1" applyAlignment="1">
      <alignment horizontal="center"/>
    </xf>
    <xf numFmtId="167" fontId="51" fillId="0" borderId="43" xfId="0" applyNumberFormat="1" applyFont="1" applyFill="1" applyBorder="1" applyAlignment="1">
      <alignment horizontal="center"/>
    </xf>
    <xf numFmtId="167" fontId="51" fillId="3" borderId="8" xfId="0" applyNumberFormat="1" applyFont="1" applyFill="1" applyBorder="1" applyAlignment="1">
      <alignment horizontal="center"/>
    </xf>
    <xf numFmtId="167" fontId="51" fillId="9" borderId="8" xfId="0" applyNumberFormat="1" applyFont="1" applyFill="1" applyBorder="1" applyAlignment="1">
      <alignment horizontal="center"/>
    </xf>
    <xf numFmtId="167" fontId="51" fillId="0" borderId="44" xfId="0" applyNumberFormat="1" applyFont="1" applyFill="1" applyBorder="1" applyAlignment="1">
      <alignment horizontal="center"/>
    </xf>
    <xf numFmtId="167" fontId="51" fillId="0" borderId="22" xfId="0" applyNumberFormat="1" applyFont="1" applyFill="1" applyBorder="1" applyAlignment="1">
      <alignment horizontal="center"/>
    </xf>
    <xf numFmtId="167" fontId="51" fillId="3" borderId="4" xfId="0" applyNumberFormat="1" applyFont="1" applyFill="1" applyBorder="1" applyAlignment="1">
      <alignment horizontal="center"/>
    </xf>
    <xf numFmtId="167" fontId="51" fillId="0" borderId="20" xfId="0" applyNumberFormat="1" applyFont="1" applyFill="1" applyBorder="1" applyAlignment="1">
      <alignment horizontal="center"/>
    </xf>
    <xf numFmtId="167" fontId="51" fillId="0" borderId="14" xfId="0" applyNumberFormat="1" applyFont="1" applyFill="1" applyBorder="1" applyAlignment="1">
      <alignment horizontal="center"/>
    </xf>
    <xf numFmtId="167" fontId="48" fillId="9" borderId="38" xfId="0" applyNumberFormat="1" applyFont="1" applyFill="1" applyBorder="1" applyAlignment="1" applyProtection="1">
      <alignment horizontal="center"/>
    </xf>
    <xf numFmtId="167" fontId="48" fillId="9" borderId="6" xfId="0" applyNumberFormat="1" applyFont="1" applyFill="1" applyBorder="1" applyAlignment="1" applyProtection="1">
      <alignment horizontal="center"/>
    </xf>
    <xf numFmtId="167" fontId="48" fillId="9" borderId="16" xfId="0" applyNumberFormat="1" applyFont="1" applyFill="1" applyBorder="1" applyAlignment="1" applyProtection="1">
      <alignment horizontal="center"/>
    </xf>
    <xf numFmtId="167" fontId="51" fillId="0" borderId="36" xfId="0" applyNumberFormat="1" applyFont="1" applyFill="1" applyBorder="1" applyAlignment="1">
      <alignment horizontal="center"/>
    </xf>
    <xf numFmtId="167" fontId="47" fillId="0" borderId="43" xfId="0" applyNumberFormat="1" applyFont="1" applyFill="1" applyBorder="1" applyAlignment="1">
      <alignment horizontal="center"/>
    </xf>
    <xf numFmtId="167" fontId="47" fillId="3" borderId="8" xfId="0" applyNumberFormat="1" applyFont="1" applyFill="1" applyBorder="1" applyAlignment="1">
      <alignment horizontal="center"/>
    </xf>
    <xf numFmtId="167" fontId="47" fillId="9" borderId="8" xfId="0" applyNumberFormat="1" applyFont="1" applyFill="1" applyBorder="1" applyAlignment="1" applyProtection="1">
      <alignment horizontal="center"/>
    </xf>
    <xf numFmtId="167" fontId="51" fillId="0" borderId="15" xfId="0" applyNumberFormat="1" applyFont="1" applyFill="1" applyBorder="1" applyAlignment="1">
      <alignment horizontal="center"/>
    </xf>
    <xf numFmtId="0" fontId="46" fillId="5" borderId="6" xfId="0" applyFont="1" applyFill="1" applyBorder="1" applyAlignment="1">
      <alignment horizontal="center"/>
    </xf>
    <xf numFmtId="0" fontId="46" fillId="5" borderId="35" xfId="0" applyFont="1" applyFill="1" applyBorder="1" applyAlignment="1">
      <alignment horizontal="center"/>
    </xf>
    <xf numFmtId="167" fontId="46" fillId="5" borderId="12" xfId="0" applyNumberFormat="1" applyFont="1" applyFill="1" applyBorder="1" applyAlignment="1">
      <alignment horizontal="center"/>
    </xf>
    <xf numFmtId="167" fontId="46" fillId="9" borderId="6" xfId="0" applyNumberFormat="1" applyFont="1" applyFill="1" applyBorder="1" applyAlignment="1">
      <alignment horizontal="center"/>
    </xf>
    <xf numFmtId="167" fontId="46" fillId="0" borderId="11" xfId="0" applyNumberFormat="1" applyFont="1" applyFill="1" applyBorder="1" applyAlignment="1">
      <alignment horizontal="center"/>
    </xf>
    <xf numFmtId="164" fontId="46" fillId="5" borderId="11" xfId="0" applyNumberFormat="1" applyFont="1" applyFill="1" applyBorder="1" applyAlignment="1">
      <alignment horizontal="center"/>
    </xf>
    <xf numFmtId="167" fontId="46" fillId="5" borderId="22" xfId="0" applyNumberFormat="1" applyFont="1" applyFill="1" applyBorder="1" applyAlignment="1">
      <alignment horizontal="center"/>
    </xf>
    <xf numFmtId="167" fontId="44" fillId="0" borderId="45" xfId="0" applyNumberFormat="1" applyFont="1" applyFill="1" applyBorder="1" applyAlignment="1">
      <alignment horizontal="center"/>
    </xf>
    <xf numFmtId="167" fontId="44" fillId="9" borderId="16" xfId="0" applyNumberFormat="1" applyFont="1" applyFill="1" applyBorder="1" applyAlignment="1" applyProtection="1">
      <alignment horizontal="center"/>
    </xf>
    <xf numFmtId="167" fontId="45" fillId="9" borderId="14" xfId="0" applyNumberFormat="1" applyFont="1" applyFill="1" applyBorder="1" applyAlignment="1" applyProtection="1">
      <alignment horizontal="center"/>
      <protection locked="0"/>
    </xf>
    <xf numFmtId="167" fontId="45" fillId="0" borderId="4" xfId="0" applyNumberFormat="1" applyFont="1" applyFill="1" applyBorder="1" applyAlignment="1" applyProtection="1">
      <alignment horizontal="center"/>
      <protection locked="0"/>
    </xf>
    <xf numFmtId="0" fontId="46" fillId="5" borderId="4" xfId="0" applyFont="1" applyFill="1" applyBorder="1" applyAlignment="1">
      <alignment horizontal="center"/>
    </xf>
    <xf numFmtId="167" fontId="46" fillId="5" borderId="22" xfId="0" applyNumberFormat="1" applyFont="1" applyFill="1" applyBorder="1" applyAlignment="1" applyProtection="1">
      <alignment horizontal="center" wrapText="1"/>
    </xf>
    <xf numFmtId="167" fontId="45" fillId="0" borderId="4" xfId="0" applyNumberFormat="1" applyFont="1" applyFill="1" applyBorder="1" applyAlignment="1" applyProtection="1">
      <alignment horizontal="center" wrapText="1"/>
    </xf>
    <xf numFmtId="167" fontId="46" fillId="5" borderId="4" xfId="0" applyNumberFormat="1" applyFont="1" applyFill="1" applyBorder="1" applyAlignment="1" applyProtection="1">
      <alignment horizontal="center" wrapText="1"/>
    </xf>
    <xf numFmtId="167" fontId="45" fillId="0" borderId="14" xfId="0" applyNumberFormat="1" applyFont="1" applyFill="1" applyBorder="1" applyAlignment="1" applyProtection="1">
      <alignment horizontal="center" wrapText="1"/>
    </xf>
    <xf numFmtId="167" fontId="45" fillId="3" borderId="22" xfId="0" applyNumberFormat="1" applyFont="1" applyFill="1" applyBorder="1" applyAlignment="1">
      <alignment horizontal="center"/>
    </xf>
    <xf numFmtId="167" fontId="45" fillId="0" borderId="14" xfId="0" applyNumberFormat="1" applyFont="1" applyFill="1" applyBorder="1" applyAlignment="1" applyProtection="1">
      <alignment horizontal="center"/>
      <protection locked="0"/>
    </xf>
    <xf numFmtId="167" fontId="45" fillId="0" borderId="5" xfId="0" applyNumberFormat="1" applyFont="1" applyFill="1" applyBorder="1" applyAlignment="1" applyProtection="1">
      <alignment horizontal="center"/>
      <protection locked="0"/>
    </xf>
    <xf numFmtId="167" fontId="45" fillId="0" borderId="8" xfId="0" applyNumberFormat="1" applyFont="1" applyFill="1" applyBorder="1" applyAlignment="1" applyProtection="1">
      <alignment horizontal="center"/>
      <protection locked="0"/>
    </xf>
    <xf numFmtId="167" fontId="44" fillId="0" borderId="16" xfId="0" applyNumberFormat="1" applyFont="1" applyFill="1" applyBorder="1" applyAlignment="1" applyProtection="1">
      <alignment horizontal="center"/>
      <protection locked="0"/>
    </xf>
    <xf numFmtId="167" fontId="44" fillId="0" borderId="5" xfId="0" applyNumberFormat="1" applyFont="1" applyFill="1" applyBorder="1" applyAlignment="1" applyProtection="1">
      <alignment horizontal="center"/>
      <protection locked="0"/>
    </xf>
    <xf numFmtId="167" fontId="44" fillId="0" borderId="4" xfId="0" applyNumberFormat="1" applyFont="1" applyFill="1" applyBorder="1" applyAlignment="1" applyProtection="1">
      <alignment horizontal="center"/>
      <protection locked="0"/>
    </xf>
    <xf numFmtId="167" fontId="44" fillId="0" borderId="6" xfId="0" applyNumberFormat="1" applyFont="1" applyFill="1" applyBorder="1" applyAlignment="1" applyProtection="1">
      <alignment horizontal="center"/>
      <protection locked="0"/>
    </xf>
    <xf numFmtId="167" fontId="44" fillId="0" borderId="18" xfId="0" applyNumberFormat="1" applyFont="1" applyFill="1" applyBorder="1" applyAlignment="1" applyProtection="1">
      <alignment horizontal="center"/>
      <protection locked="0"/>
    </xf>
    <xf numFmtId="167" fontId="44" fillId="0" borderId="5" xfId="0" applyNumberFormat="1" applyFont="1" applyFill="1" applyBorder="1" applyAlignment="1" applyProtection="1">
      <alignment horizontal="center"/>
    </xf>
    <xf numFmtId="167" fontId="44" fillId="0" borderId="4" xfId="0" applyNumberFormat="1" applyFont="1" applyFill="1" applyBorder="1" applyAlignment="1" applyProtection="1">
      <alignment horizontal="center"/>
    </xf>
    <xf numFmtId="167" fontId="44" fillId="0" borderId="16" xfId="0" applyNumberFormat="1" applyFont="1" applyFill="1" applyBorder="1" applyAlignment="1" applyProtection="1">
      <alignment horizontal="center"/>
    </xf>
    <xf numFmtId="167" fontId="45" fillId="0" borderId="8" xfId="0" applyNumberFormat="1" applyFont="1" applyFill="1" applyBorder="1" applyAlignment="1" applyProtection="1">
      <alignment horizontal="center"/>
    </xf>
    <xf numFmtId="167" fontId="44" fillId="0" borderId="14" xfId="0" applyNumberFormat="1" applyFont="1" applyFill="1" applyBorder="1" applyAlignment="1" applyProtection="1">
      <alignment horizontal="center"/>
    </xf>
    <xf numFmtId="167" fontId="44" fillId="0" borderId="6" xfId="0" applyNumberFormat="1" applyFont="1" applyFill="1" applyBorder="1" applyAlignment="1" applyProtection="1">
      <alignment horizontal="center"/>
    </xf>
    <xf numFmtId="167" fontId="44" fillId="0" borderId="8" xfId="0" applyNumberFormat="1" applyFont="1" applyFill="1" applyBorder="1" applyAlignment="1" applyProtection="1">
      <alignment horizontal="center"/>
    </xf>
    <xf numFmtId="167" fontId="45" fillId="0" borderId="7" xfId="0" applyNumberFormat="1" applyFont="1" applyFill="1" applyBorder="1" applyAlignment="1" applyProtection="1">
      <alignment horizontal="center"/>
    </xf>
    <xf numFmtId="167" fontId="46" fillId="0" borderId="38" xfId="0" applyNumberFormat="1" applyFont="1" applyFill="1" applyBorder="1" applyAlignment="1" applyProtection="1">
      <alignment horizontal="center"/>
    </xf>
    <xf numFmtId="167" fontId="45" fillId="0" borderId="22" xfId="0" applyNumberFormat="1" applyFont="1" applyFill="1" applyBorder="1" applyAlignment="1" applyProtection="1">
      <alignment horizontal="center"/>
      <protection locked="0"/>
    </xf>
    <xf numFmtId="167" fontId="46" fillId="5" borderId="4" xfId="0" applyNumberFormat="1" applyFont="1" applyFill="1" applyBorder="1" applyAlignment="1" applyProtection="1">
      <alignment horizontal="center"/>
      <protection locked="0"/>
    </xf>
    <xf numFmtId="167" fontId="45" fillId="3" borderId="4" xfId="0" applyNumberFormat="1" applyFont="1" applyFill="1" applyBorder="1" applyAlignment="1" applyProtection="1">
      <alignment horizontal="center" wrapText="1"/>
    </xf>
    <xf numFmtId="167" fontId="45" fillId="0" borderId="5" xfId="0" applyNumberFormat="1" applyFont="1" applyFill="1" applyBorder="1" applyAlignment="1" applyProtection="1">
      <alignment horizontal="center" wrapText="1"/>
    </xf>
    <xf numFmtId="0" fontId="8" fillId="0" borderId="5" xfId="0" applyFont="1" applyFill="1" applyBorder="1" applyAlignment="1">
      <alignment horizontal="center"/>
    </xf>
    <xf numFmtId="167" fontId="47" fillId="0" borderId="4" xfId="0" applyNumberFormat="1" applyFont="1" applyFill="1" applyBorder="1" applyAlignment="1" applyProtection="1">
      <alignment horizontal="center"/>
      <protection locked="0"/>
    </xf>
    <xf numFmtId="167" fontId="46" fillId="2" borderId="4" xfId="0" applyNumberFormat="1" applyFont="1" applyFill="1" applyBorder="1" applyAlignment="1">
      <alignment horizontal="center"/>
    </xf>
    <xf numFmtId="165" fontId="46" fillId="2" borderId="25" xfId="0" applyNumberFormat="1" applyFont="1" applyFill="1" applyBorder="1" applyAlignment="1">
      <alignment horizontal="center"/>
    </xf>
    <xf numFmtId="167" fontId="49" fillId="0" borderId="4" xfId="0" applyNumberFormat="1" applyFont="1" applyFill="1" applyBorder="1" applyAlignment="1">
      <alignment horizontal="center"/>
    </xf>
    <xf numFmtId="165" fontId="49" fillId="0" borderId="29" xfId="0" applyNumberFormat="1" applyFont="1" applyFill="1" applyBorder="1" applyAlignment="1">
      <alignment horizontal="center"/>
    </xf>
    <xf numFmtId="165" fontId="49" fillId="2" borderId="21" xfId="0" applyNumberFormat="1" applyFont="1" applyFill="1" applyBorder="1" applyAlignment="1">
      <alignment horizontal="center"/>
    </xf>
    <xf numFmtId="0" fontId="26" fillId="5" borderId="25" xfId="0" applyFont="1" applyFill="1" applyBorder="1" applyAlignment="1">
      <alignment wrapText="1"/>
    </xf>
    <xf numFmtId="169" fontId="44" fillId="2" borderId="16" xfId="0" applyNumberFormat="1" applyFont="1" applyFill="1" applyBorder="1" applyAlignment="1">
      <alignment horizontal="center"/>
    </xf>
    <xf numFmtId="167" fontId="47" fillId="5" borderId="60" xfId="0" applyNumberFormat="1" applyFont="1" applyFill="1" applyBorder="1" applyAlignment="1" applyProtection="1">
      <alignment horizontal="center" wrapText="1"/>
    </xf>
    <xf numFmtId="167" fontId="48" fillId="5" borderId="11" xfId="0" applyNumberFormat="1" applyFont="1" applyFill="1" applyBorder="1" applyAlignment="1" applyProtection="1">
      <alignment horizontal="center" wrapText="1"/>
    </xf>
    <xf numFmtId="167" fontId="48" fillId="5" borderId="4" xfId="0" applyNumberFormat="1" applyFont="1" applyFill="1" applyBorder="1" applyAlignment="1" applyProtection="1">
      <alignment horizontal="center" wrapText="1"/>
    </xf>
    <xf numFmtId="167" fontId="48" fillId="9" borderId="4" xfId="0" applyNumberFormat="1" applyFont="1" applyFill="1" applyBorder="1" applyAlignment="1" applyProtection="1">
      <alignment horizontal="center"/>
    </xf>
    <xf numFmtId="167" fontId="45" fillId="4" borderId="4" xfId="0" applyNumberFormat="1" applyFont="1" applyFill="1" applyBorder="1" applyAlignment="1">
      <alignment horizontal="center"/>
    </xf>
    <xf numFmtId="167" fontId="46" fillId="0" borderId="22" xfId="0" applyNumberFormat="1" applyFont="1" applyFill="1" applyBorder="1" applyAlignment="1" applyProtection="1">
      <alignment horizontal="center"/>
      <protection locked="0"/>
    </xf>
    <xf numFmtId="167" fontId="46" fillId="9" borderId="22" xfId="0" applyNumberFormat="1" applyFont="1" applyFill="1" applyBorder="1" applyAlignment="1">
      <alignment horizontal="center"/>
    </xf>
    <xf numFmtId="167" fontId="46" fillId="5" borderId="60" xfId="0" applyNumberFormat="1" applyFont="1" applyFill="1" applyBorder="1" applyAlignment="1">
      <alignment horizontal="center"/>
    </xf>
    <xf numFmtId="169" fontId="45" fillId="3" borderId="5" xfId="0" applyNumberFormat="1" applyFont="1" applyFill="1" applyBorder="1" applyAlignment="1">
      <alignment horizontal="center"/>
    </xf>
    <xf numFmtId="0" fontId="41" fillId="0" borderId="3" xfId="0" applyFont="1" applyBorder="1" applyAlignment="1">
      <alignment horizontal="center" vertical="center"/>
    </xf>
    <xf numFmtId="0" fontId="27" fillId="3" borderId="0" xfId="0" applyFont="1" applyFill="1" applyBorder="1" applyAlignment="1">
      <alignment horizontal="center" wrapText="1"/>
    </xf>
    <xf numFmtId="165" fontId="13" fillId="3" borderId="2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165" fontId="13" fillId="3" borderId="29" xfId="0" applyNumberFormat="1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" fillId="11" borderId="55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7" borderId="5" xfId="0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center" vertical="center" wrapText="1"/>
    </xf>
    <xf numFmtId="0" fontId="0" fillId="12" borderId="5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Dod1" xfId="1"/>
    <cellStyle name="Обычный_ZV1PIV98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H2218"/>
  <sheetViews>
    <sheetView showZeros="0" tabSelected="1" showOutlineSymbols="0" topLeftCell="A2" zoomScaleNormal="100" zoomScaleSheetLayoutView="100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E13" sqref="E13"/>
    </sheetView>
  </sheetViews>
  <sheetFormatPr defaultColWidth="9.140625" defaultRowHeight="12.75" x14ac:dyDescent="0.2"/>
  <cols>
    <col min="1" max="1" width="3.42578125" style="18" customWidth="1"/>
    <col min="2" max="2" width="8" style="1" hidden="1" customWidth="1"/>
    <col min="3" max="4" width="6.140625" style="1" customWidth="1"/>
    <col min="5" max="5" width="59.28515625" style="60" customWidth="1"/>
    <col min="6" max="7" width="12.7109375" style="845" customWidth="1"/>
    <col min="8" max="8" width="12.7109375" style="839" customWidth="1"/>
    <col min="9" max="9" width="10" style="2" customWidth="1"/>
    <col min="10" max="10" width="11.7109375" style="2" customWidth="1"/>
    <col min="11" max="11" width="10" style="8" customWidth="1"/>
    <col min="12" max="12" width="12.7109375" style="18" customWidth="1"/>
    <col min="13" max="13" width="12.7109375" style="194" customWidth="1"/>
    <col min="14" max="14" width="12.7109375" style="18" customWidth="1"/>
    <col min="15" max="15" width="12.7109375" style="194" customWidth="1"/>
    <col min="16" max="16" width="9.5703125" style="138" customWidth="1"/>
    <col min="17" max="17" width="9.42578125" style="18" customWidth="1"/>
    <col min="18" max="18" width="12.7109375" style="18" customWidth="1"/>
    <col min="19" max="19" width="12.7109375" style="195" customWidth="1"/>
    <col min="20" max="21" width="12.7109375" style="18" customWidth="1"/>
    <col min="22" max="22" width="11.7109375" style="2" customWidth="1"/>
    <col min="23" max="23" width="10.42578125" style="2" customWidth="1"/>
    <col min="24" max="24" width="9.42578125" style="3" bestFit="1" customWidth="1"/>
    <col min="25" max="25" width="18.28515625" style="17" hidden="1" customWidth="1"/>
    <col min="26" max="26" width="21" style="3" hidden="1" customWidth="1"/>
    <col min="27" max="27" width="0" style="3" hidden="1" customWidth="1"/>
    <col min="28" max="190" width="9.140625" style="3"/>
    <col min="191" max="16384" width="9.140625" style="2"/>
  </cols>
  <sheetData>
    <row r="1" spans="1:47" s="3" customFormat="1" ht="42" customHeight="1" thickBot="1" x14ac:dyDescent="0.3">
      <c r="A1" s="936" t="s">
        <v>473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  <c r="R1" s="936"/>
      <c r="S1" s="936"/>
      <c r="T1" s="936"/>
      <c r="U1" s="936"/>
      <c r="V1" s="936"/>
      <c r="W1" s="345" t="s">
        <v>446</v>
      </c>
      <c r="X1" s="185"/>
      <c r="Y1" s="17"/>
    </row>
    <row r="2" spans="1:47" s="186" customFormat="1" ht="25.5" customHeight="1" x14ac:dyDescent="0.2">
      <c r="A2" s="946" t="s">
        <v>0</v>
      </c>
      <c r="B2" s="949" t="s">
        <v>247</v>
      </c>
      <c r="C2" s="949" t="s">
        <v>471</v>
      </c>
      <c r="D2" s="949" t="s">
        <v>129</v>
      </c>
      <c r="E2" s="952" t="s">
        <v>133</v>
      </c>
      <c r="F2" s="955" t="s">
        <v>1</v>
      </c>
      <c r="G2" s="956"/>
      <c r="H2" s="956"/>
      <c r="I2" s="956"/>
      <c r="J2" s="956"/>
      <c r="K2" s="957"/>
      <c r="L2" s="971" t="s">
        <v>2</v>
      </c>
      <c r="M2" s="972"/>
      <c r="N2" s="972"/>
      <c r="O2" s="972"/>
      <c r="P2" s="972"/>
      <c r="Q2" s="972"/>
      <c r="R2" s="958" t="s">
        <v>3</v>
      </c>
      <c r="S2" s="959"/>
      <c r="T2" s="959"/>
      <c r="U2" s="959"/>
      <c r="V2" s="959"/>
      <c r="W2" s="960"/>
      <c r="Y2" s="352"/>
    </row>
    <row r="3" spans="1:47" s="186" customFormat="1" ht="12.75" customHeight="1" x14ac:dyDescent="0.2">
      <c r="A3" s="947"/>
      <c r="B3" s="950"/>
      <c r="C3" s="950"/>
      <c r="D3" s="950"/>
      <c r="E3" s="953"/>
      <c r="F3" s="940" t="s">
        <v>447</v>
      </c>
      <c r="G3" s="965" t="s">
        <v>474</v>
      </c>
      <c r="H3" s="961" t="s">
        <v>475</v>
      </c>
      <c r="I3" s="942" t="s">
        <v>4</v>
      </c>
      <c r="J3" s="942" t="s">
        <v>84</v>
      </c>
      <c r="K3" s="938" t="s">
        <v>83</v>
      </c>
      <c r="L3" s="940" t="s">
        <v>447</v>
      </c>
      <c r="M3" s="943" t="s">
        <v>366</v>
      </c>
      <c r="N3" s="964" t="str">
        <f>G3</f>
        <v>затверджено на 01.05.2019</v>
      </c>
      <c r="O3" s="961" t="str">
        <f>H3</f>
        <v>виконано станом на 01.05.2019</v>
      </c>
      <c r="P3" s="942" t="s">
        <v>84</v>
      </c>
      <c r="Q3" s="944" t="s">
        <v>83</v>
      </c>
      <c r="R3" s="940" t="s">
        <v>447</v>
      </c>
      <c r="S3" s="943" t="s">
        <v>366</v>
      </c>
      <c r="T3" s="964" t="str">
        <f>G3</f>
        <v>затверджено на 01.05.2019</v>
      </c>
      <c r="U3" s="961" t="str">
        <f>H3</f>
        <v>виконано станом на 01.05.2019</v>
      </c>
      <c r="V3" s="942" t="s">
        <v>84</v>
      </c>
      <c r="W3" s="938" t="s">
        <v>83</v>
      </c>
      <c r="Y3" s="352"/>
    </row>
    <row r="4" spans="1:47" s="186" customFormat="1" ht="57" customHeight="1" x14ac:dyDescent="0.25">
      <c r="A4" s="948"/>
      <c r="B4" s="951"/>
      <c r="C4" s="951"/>
      <c r="D4" s="951"/>
      <c r="E4" s="954"/>
      <c r="F4" s="941"/>
      <c r="G4" s="970"/>
      <c r="H4" s="962"/>
      <c r="I4" s="943"/>
      <c r="J4" s="943"/>
      <c r="K4" s="939"/>
      <c r="L4" s="941"/>
      <c r="M4" s="963"/>
      <c r="N4" s="965"/>
      <c r="O4" s="962"/>
      <c r="P4" s="943"/>
      <c r="Q4" s="945"/>
      <c r="R4" s="941"/>
      <c r="S4" s="963"/>
      <c r="T4" s="965"/>
      <c r="U4" s="962"/>
      <c r="V4" s="943"/>
      <c r="W4" s="939"/>
      <c r="Y4" s="937" t="s">
        <v>285</v>
      </c>
      <c r="Z4" s="937"/>
    </row>
    <row r="5" spans="1:47" s="214" customFormat="1" ht="18.75" customHeight="1" x14ac:dyDescent="0.25">
      <c r="A5" s="265">
        <v>1</v>
      </c>
      <c r="B5" s="189">
        <v>2</v>
      </c>
      <c r="C5" s="189">
        <v>2</v>
      </c>
      <c r="D5" s="189">
        <v>3</v>
      </c>
      <c r="E5" s="266">
        <v>4</v>
      </c>
      <c r="F5" s="299">
        <v>5</v>
      </c>
      <c r="G5" s="755">
        <v>6</v>
      </c>
      <c r="H5" s="304">
        <v>7</v>
      </c>
      <c r="I5" s="189">
        <v>8</v>
      </c>
      <c r="J5" s="189">
        <v>9</v>
      </c>
      <c r="K5" s="266">
        <v>10</v>
      </c>
      <c r="L5" s="299">
        <v>11</v>
      </c>
      <c r="M5" s="755">
        <v>12</v>
      </c>
      <c r="N5" s="755">
        <v>13</v>
      </c>
      <c r="O5" s="304">
        <v>14</v>
      </c>
      <c r="P5" s="189">
        <v>15</v>
      </c>
      <c r="Q5" s="267">
        <v>16</v>
      </c>
      <c r="R5" s="265">
        <v>17</v>
      </c>
      <c r="S5" s="189">
        <v>18</v>
      </c>
      <c r="T5" s="189">
        <v>19</v>
      </c>
      <c r="U5" s="304">
        <v>20</v>
      </c>
      <c r="V5" s="189">
        <v>21</v>
      </c>
      <c r="W5" s="266">
        <v>22</v>
      </c>
      <c r="Y5" s="353" t="s">
        <v>1</v>
      </c>
      <c r="Z5" s="268" t="s">
        <v>2</v>
      </c>
    </row>
    <row r="6" spans="1:47" s="185" customFormat="1" ht="29.25" customHeight="1" thickBot="1" x14ac:dyDescent="0.3">
      <c r="A6" s="269"/>
      <c r="B6" s="270"/>
      <c r="C6" s="270"/>
      <c r="D6" s="270"/>
      <c r="E6" s="271" t="s">
        <v>5</v>
      </c>
      <c r="F6" s="359">
        <f>SUM(F227)</f>
        <v>529169.50000000012</v>
      </c>
      <c r="G6" s="360">
        <f>SUM(G227)</f>
        <v>184328.5</v>
      </c>
      <c r="H6" s="361">
        <f>SUM(H227)</f>
        <v>163537.30000000002</v>
      </c>
      <c r="I6" s="362">
        <v>1</v>
      </c>
      <c r="J6" s="363">
        <f>H6-G6</f>
        <v>-20791.199999999983</v>
      </c>
      <c r="K6" s="364">
        <f>H6/G6</f>
        <v>0.8872057223923594</v>
      </c>
      <c r="L6" s="359">
        <f>SUM(L227)</f>
        <v>23002</v>
      </c>
      <c r="M6" s="360">
        <f>SUM(M227)</f>
        <v>24211.899999999998</v>
      </c>
      <c r="N6" s="360">
        <f>SUM(N227)</f>
        <v>9884.7000000000025</v>
      </c>
      <c r="O6" s="361">
        <f>SUM(O227)</f>
        <v>5039.5</v>
      </c>
      <c r="P6" s="360">
        <f>O6-N6</f>
        <v>-4845.2000000000025</v>
      </c>
      <c r="Q6" s="365">
        <f>O6/N6</f>
        <v>0.50982832053577742</v>
      </c>
      <c r="R6" s="366">
        <f>SUM(R227)</f>
        <v>552171.5</v>
      </c>
      <c r="S6" s="367">
        <f>SUM(S227)</f>
        <v>553381.4</v>
      </c>
      <c r="T6" s="367">
        <f>SUM(T227)</f>
        <v>194213.2</v>
      </c>
      <c r="U6" s="361">
        <f>SUM(U227)</f>
        <v>168576.80000000002</v>
      </c>
      <c r="V6" s="360">
        <f>U6-T6</f>
        <v>-25636.399999999994</v>
      </c>
      <c r="W6" s="368">
        <f>U6/T6</f>
        <v>0.8679986736225962</v>
      </c>
      <c r="X6" s="272"/>
      <c r="Y6" s="354" t="str">
        <f>IF(J6&lt;=0,"",IF(J6&gt;0,"НІ"))</f>
        <v/>
      </c>
      <c r="Z6" s="261" t="str">
        <f>IF(P6&lt;=0,"",IF(P6&gt;0,"НІ"))</f>
        <v/>
      </c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</row>
    <row r="7" spans="1:47" s="276" customFormat="1" ht="32.25" customHeight="1" thickBot="1" x14ac:dyDescent="0.3">
      <c r="A7" s="305"/>
      <c r="B7" s="306"/>
      <c r="C7" s="306"/>
      <c r="D7" s="306"/>
      <c r="E7" s="307" t="s">
        <v>97</v>
      </c>
      <c r="F7" s="369">
        <f>SUM(F10:F13,F19:F34,F64,F71,F77:F78,F90,F96,F99)</f>
        <v>159685.80000000002</v>
      </c>
      <c r="G7" s="370">
        <f>SUM(G10:G13,G19:G34,G64,G71,G77:G78,G90,G96,G99)</f>
        <v>50871.69999999999</v>
      </c>
      <c r="H7" s="371">
        <f>SUM(H10:H13,H19:H34,H64,H71,H77:H78,H90,H96,H99)</f>
        <v>50292.200000000004</v>
      </c>
      <c r="I7" s="372">
        <f>H7/H6</f>
        <v>0.30752739589072342</v>
      </c>
      <c r="J7" s="373">
        <f>H7-G7</f>
        <v>-579.49999999998545</v>
      </c>
      <c r="K7" s="374">
        <f>H7/G7</f>
        <v>0.98860859770756659</v>
      </c>
      <c r="L7" s="369">
        <f>SUM(L10:L13,L19:L34,L64,L71,L77:L78,L90,L96,L99)</f>
        <v>87.5</v>
      </c>
      <c r="M7" s="370">
        <f>SUM(M10:M13,M19:M34,M64,M71,M77:M78,M90,M96,M99)</f>
        <v>87.5</v>
      </c>
      <c r="N7" s="373">
        <f>SUM(N10:N13,N19:N34,N64,N71,N77:N78,N90,N96,N99)</f>
        <v>43.7</v>
      </c>
      <c r="O7" s="371">
        <f>SUM(O10:O13,O19:O34,O64,O71,O77:O78,O90,O96,O99)</f>
        <v>0</v>
      </c>
      <c r="P7" s="373">
        <f>O7-N7</f>
        <v>-43.7</v>
      </c>
      <c r="Q7" s="375"/>
      <c r="R7" s="369">
        <f>SUM(R10:R13,R19:R34,R64,R71,R77:R78,R90,R96,R99)</f>
        <v>159773.30000000002</v>
      </c>
      <c r="S7" s="370">
        <f>SUM(S10:S13,S19:S34,S64,S71,S77:S78,S90,S96,S99)</f>
        <v>159773.30000000002</v>
      </c>
      <c r="T7" s="373">
        <f>SUM(T10:T13,T19:T34,T64,T71,T77:T78,T90,T96,T99)</f>
        <v>50915.399999999987</v>
      </c>
      <c r="U7" s="371">
        <f>SUM(U10:U13,U19:U34,U64,U71,U77:U78,U90,U96,U99)</f>
        <v>50292.200000000004</v>
      </c>
      <c r="V7" s="373">
        <f>U7-T7</f>
        <v>-623.19999999998254</v>
      </c>
      <c r="W7" s="374">
        <f>U7/T7</f>
        <v>0.98776008830334272</v>
      </c>
      <c r="X7" s="274"/>
      <c r="Y7" s="354" t="str">
        <f t="shared" ref="Y7:Y88" si="0">IF(J7&lt;=0,"",IF(J7&gt;0,"НІ"))</f>
        <v/>
      </c>
      <c r="Z7" s="261" t="str">
        <f t="shared" ref="Z7:Z88" si="1">IF(P7&lt;=0,"",IF(P7&gt;0,"НІ"))</f>
        <v/>
      </c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</row>
    <row r="8" spans="1:47" s="185" customFormat="1" ht="26.25" customHeight="1" thickBot="1" x14ac:dyDescent="0.3">
      <c r="A8" s="277">
        <v>1</v>
      </c>
      <c r="B8" s="204" t="s">
        <v>6</v>
      </c>
      <c r="C8" s="204" t="s">
        <v>251</v>
      </c>
      <c r="D8" s="204"/>
      <c r="E8" s="346" t="s">
        <v>212</v>
      </c>
      <c r="F8" s="376">
        <f>SUM(F39:F54,F10:F36)</f>
        <v>83113.700000000012</v>
      </c>
      <c r="G8" s="376">
        <f>SUM(G39:G47,G49,G51,G53:G54,G10:G36)</f>
        <v>28381.4</v>
      </c>
      <c r="H8" s="377">
        <f>SUM(H39:H47,H49,H51,H53:H54,H10:H36)</f>
        <v>25543.599999999999</v>
      </c>
      <c r="I8" s="378">
        <f>H8/H6</f>
        <v>0.15619433609335603</v>
      </c>
      <c r="J8" s="379">
        <f>H8-G8</f>
        <v>-2837.8000000000029</v>
      </c>
      <c r="K8" s="380">
        <f>H8/G8</f>
        <v>0.90001197967683055</v>
      </c>
      <c r="L8" s="376">
        <f>SUM(L39:L47,L49,L51,L53:L54,L10:L36)</f>
        <v>270.89999999999998</v>
      </c>
      <c r="M8" s="376">
        <f>SUM(M39:M47,M49,M51,M53:M54,M10:M36)</f>
        <v>286.70000000000005</v>
      </c>
      <c r="N8" s="376">
        <f>SUM(N39:N47,N49,N51,N53:N54,N10:N36)</f>
        <v>234.1</v>
      </c>
      <c r="O8" s="377">
        <f>SUM(O39:O47,O49,O51,O53:O54,O10:O36)</f>
        <v>217.1</v>
      </c>
      <c r="P8" s="379">
        <f>O8-N8</f>
        <v>-17</v>
      </c>
      <c r="Q8" s="381">
        <f>O8/N8</f>
        <v>0.9273814609141392</v>
      </c>
      <c r="R8" s="382">
        <f>SUM(R39:R47,R49,R51,R53:R54,R10:R36)</f>
        <v>83384.60000000002</v>
      </c>
      <c r="S8" s="376">
        <f>SUM(S39:S47,S49,S51,S53:S54,S10:S36)</f>
        <v>83400.400000000009</v>
      </c>
      <c r="T8" s="376">
        <f>SUM(T39:T47,T49,T51,T53:T54,T10:T36)</f>
        <v>28615.500000000004</v>
      </c>
      <c r="U8" s="377">
        <f>SUM(U39:U47,U49,U51,U53:U54,U10:U36)</f>
        <v>25760.7</v>
      </c>
      <c r="V8" s="383">
        <f t="shared" ref="V8:V102" si="2">U8-T8</f>
        <v>-2854.8000000000029</v>
      </c>
      <c r="W8" s="380">
        <f t="shared" ref="W8:W102" si="3">U8/T8</f>
        <v>0.90023588614562033</v>
      </c>
      <c r="X8" s="278"/>
      <c r="Y8" s="354" t="str">
        <f t="shared" si="0"/>
        <v/>
      </c>
      <c r="Z8" s="261" t="str">
        <f t="shared" si="1"/>
        <v/>
      </c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</row>
    <row r="9" spans="1:47" s="3" customFormat="1" ht="30.6" hidden="1" customHeight="1" thickBot="1" x14ac:dyDescent="0.3">
      <c r="A9" s="62"/>
      <c r="B9" s="63"/>
      <c r="C9" s="64" t="s">
        <v>210</v>
      </c>
      <c r="D9" s="65"/>
      <c r="E9" s="83" t="s">
        <v>211</v>
      </c>
      <c r="F9" s="758"/>
      <c r="G9" s="759"/>
      <c r="H9" s="760"/>
      <c r="I9" s="384"/>
      <c r="J9" s="385"/>
      <c r="K9" s="384"/>
      <c r="L9" s="386"/>
      <c r="M9" s="387"/>
      <c r="N9" s="386"/>
      <c r="O9" s="388"/>
      <c r="P9" s="389"/>
      <c r="Q9" s="390"/>
      <c r="R9" s="391"/>
      <c r="S9" s="392"/>
      <c r="T9" s="393"/>
      <c r="U9" s="394"/>
      <c r="V9" s="393"/>
      <c r="W9" s="395" t="e">
        <f t="shared" si="3"/>
        <v>#DIV/0!</v>
      </c>
      <c r="X9" s="14"/>
      <c r="Y9" s="354" t="str">
        <f t="shared" si="0"/>
        <v/>
      </c>
      <c r="Z9" s="169" t="str">
        <f t="shared" si="1"/>
        <v/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3" customFormat="1" ht="33" customHeight="1" x14ac:dyDescent="0.25">
      <c r="A10" s="41"/>
      <c r="B10" s="30" t="s">
        <v>7</v>
      </c>
      <c r="C10" s="30" t="s">
        <v>204</v>
      </c>
      <c r="D10" s="66">
        <v>1030</v>
      </c>
      <c r="E10" s="722" t="s">
        <v>312</v>
      </c>
      <c r="F10" s="396">
        <v>5075</v>
      </c>
      <c r="G10" s="397">
        <v>3406.6</v>
      </c>
      <c r="H10" s="398">
        <v>3406.6</v>
      </c>
      <c r="I10" s="399">
        <f>H10/H6</f>
        <v>2.0830721798635536E-2</v>
      </c>
      <c r="J10" s="400">
        <f>H10-G10</f>
        <v>0</v>
      </c>
      <c r="K10" s="401">
        <f>H10/G10</f>
        <v>1</v>
      </c>
      <c r="L10" s="782"/>
      <c r="M10" s="846"/>
      <c r="N10" s="404"/>
      <c r="O10" s="761"/>
      <c r="P10" s="404"/>
      <c r="Q10" s="405"/>
      <c r="R10" s="402">
        <f t="shared" ref="R10:R102" si="4">SUM(F10,L10)</f>
        <v>5075</v>
      </c>
      <c r="S10" s="403">
        <f t="shared" ref="S10:S102" si="5">SUM(F10,M10)</f>
        <v>5075</v>
      </c>
      <c r="T10" s="404">
        <f>SUM(G10,N10)</f>
        <v>3406.6</v>
      </c>
      <c r="U10" s="406">
        <f t="shared" ref="U10:U102" si="6">SUM(H10,O10)</f>
        <v>3406.6</v>
      </c>
      <c r="V10" s="404">
        <f t="shared" si="2"/>
        <v>0</v>
      </c>
      <c r="W10" s="407">
        <f t="shared" si="3"/>
        <v>1</v>
      </c>
      <c r="X10" s="14"/>
      <c r="Y10" s="354" t="str">
        <f t="shared" si="0"/>
        <v/>
      </c>
      <c r="Z10" s="169" t="str">
        <f t="shared" si="1"/>
        <v/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3" customFormat="1" ht="31.5" customHeight="1" x14ac:dyDescent="0.25">
      <c r="A11" s="42"/>
      <c r="B11" s="26" t="s">
        <v>8</v>
      </c>
      <c r="C11" s="26" t="s">
        <v>205</v>
      </c>
      <c r="D11" s="27" t="s">
        <v>208</v>
      </c>
      <c r="E11" s="723" t="s">
        <v>209</v>
      </c>
      <c r="F11" s="408">
        <v>1920</v>
      </c>
      <c r="G11" s="914">
        <v>430.2</v>
      </c>
      <c r="H11" s="409">
        <v>430.2</v>
      </c>
      <c r="I11" s="410">
        <f>H11/H6</f>
        <v>2.6305925314897578E-3</v>
      </c>
      <c r="J11" s="411">
        <f>H11-G11</f>
        <v>0</v>
      </c>
      <c r="K11" s="412">
        <f>H11/G11</f>
        <v>1</v>
      </c>
      <c r="L11" s="767"/>
      <c r="M11" s="777"/>
      <c r="N11" s="415"/>
      <c r="O11" s="764"/>
      <c r="P11" s="415"/>
      <c r="Q11" s="416"/>
      <c r="R11" s="417">
        <f t="shared" si="4"/>
        <v>1920</v>
      </c>
      <c r="S11" s="414">
        <f t="shared" si="5"/>
        <v>1920</v>
      </c>
      <c r="T11" s="415">
        <f>SUM(G11,N11)</f>
        <v>430.2</v>
      </c>
      <c r="U11" s="418">
        <f t="shared" si="6"/>
        <v>430.2</v>
      </c>
      <c r="V11" s="415">
        <f t="shared" si="2"/>
        <v>0</v>
      </c>
      <c r="W11" s="419">
        <f t="shared" si="3"/>
        <v>1</v>
      </c>
      <c r="X11" s="14"/>
      <c r="Y11" s="354" t="str">
        <f t="shared" si="0"/>
        <v/>
      </c>
      <c r="Z11" s="169" t="str">
        <f t="shared" si="1"/>
        <v/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3" customFormat="1" ht="30.75" hidden="1" customHeight="1" x14ac:dyDescent="0.25">
      <c r="A12" s="42">
        <v>0</v>
      </c>
      <c r="B12" s="67"/>
      <c r="C12" s="26" t="s">
        <v>213</v>
      </c>
      <c r="D12" s="27"/>
      <c r="E12" s="723" t="s">
        <v>214</v>
      </c>
      <c r="F12" s="408"/>
      <c r="G12" s="408"/>
      <c r="H12" s="409"/>
      <c r="I12" s="410"/>
      <c r="J12" s="411"/>
      <c r="K12" s="412" t="e">
        <f t="shared" ref="K12:K15" si="7">H12/G12</f>
        <v>#DIV/0!</v>
      </c>
      <c r="L12" s="762"/>
      <c r="M12" s="847"/>
      <c r="N12" s="890"/>
      <c r="O12" s="764"/>
      <c r="P12" s="415"/>
      <c r="Q12" s="416"/>
      <c r="R12" s="417"/>
      <c r="S12" s="414"/>
      <c r="T12" s="415"/>
      <c r="U12" s="418"/>
      <c r="V12" s="415"/>
      <c r="W12" s="420" t="e">
        <f t="shared" si="3"/>
        <v>#DIV/0!</v>
      </c>
      <c r="X12" s="14"/>
      <c r="Y12" s="354" t="str">
        <f t="shared" si="0"/>
        <v/>
      </c>
      <c r="Z12" s="169" t="str">
        <f t="shared" si="1"/>
        <v/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3" customFormat="1" ht="42.75" customHeight="1" x14ac:dyDescent="0.25">
      <c r="A13" s="42"/>
      <c r="B13" s="26" t="s">
        <v>109</v>
      </c>
      <c r="C13" s="26" t="s">
        <v>313</v>
      </c>
      <c r="D13" s="27" t="s">
        <v>208</v>
      </c>
      <c r="E13" s="724" t="s">
        <v>215</v>
      </c>
      <c r="F13" s="408">
        <v>20</v>
      </c>
      <c r="G13" s="914">
        <v>5.0999999999999996</v>
      </c>
      <c r="H13" s="409"/>
      <c r="I13" s="421">
        <f>H13/H6</f>
        <v>0</v>
      </c>
      <c r="J13" s="411">
        <f>H13-G13</f>
        <v>-5.0999999999999996</v>
      </c>
      <c r="K13" s="412">
        <f t="shared" si="7"/>
        <v>0</v>
      </c>
      <c r="L13" s="767"/>
      <c r="M13" s="777"/>
      <c r="N13" s="415"/>
      <c r="O13" s="764"/>
      <c r="P13" s="415"/>
      <c r="Q13" s="416"/>
      <c r="R13" s="417">
        <f>SUM(F13,L13)</f>
        <v>20</v>
      </c>
      <c r="S13" s="414">
        <f t="shared" ref="S13:U13" si="8">SUM(F13,M13)</f>
        <v>20</v>
      </c>
      <c r="T13" s="415">
        <f t="shared" si="8"/>
        <v>5.0999999999999996</v>
      </c>
      <c r="U13" s="418">
        <f t="shared" si="8"/>
        <v>0</v>
      </c>
      <c r="V13" s="415">
        <f>U13-T13</f>
        <v>-5.0999999999999996</v>
      </c>
      <c r="W13" s="419">
        <f t="shared" si="3"/>
        <v>0</v>
      </c>
      <c r="X13" s="14"/>
      <c r="Y13" s="354" t="str">
        <f t="shared" si="0"/>
        <v/>
      </c>
      <c r="Z13" s="169" t="str">
        <f t="shared" si="1"/>
        <v/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3" customFormat="1" ht="30" hidden="1" customHeight="1" x14ac:dyDescent="0.25">
      <c r="A14" s="42"/>
      <c r="B14" s="26"/>
      <c r="C14" s="31" t="s">
        <v>230</v>
      </c>
      <c r="D14" s="68" t="s">
        <v>206</v>
      </c>
      <c r="E14" s="146" t="s">
        <v>231</v>
      </c>
      <c r="F14" s="408"/>
      <c r="G14" s="408"/>
      <c r="H14" s="409"/>
      <c r="I14" s="410"/>
      <c r="J14" s="411"/>
      <c r="K14" s="412" t="e">
        <f t="shared" si="7"/>
        <v>#DIV/0!</v>
      </c>
      <c r="L14" s="767"/>
      <c r="M14" s="777"/>
      <c r="N14" s="415"/>
      <c r="O14" s="764"/>
      <c r="P14" s="415"/>
      <c r="Q14" s="416"/>
      <c r="R14" s="417"/>
      <c r="S14" s="414"/>
      <c r="T14" s="415"/>
      <c r="U14" s="418"/>
      <c r="V14" s="415"/>
      <c r="W14" s="420" t="e">
        <f t="shared" si="3"/>
        <v>#DIV/0!</v>
      </c>
      <c r="X14" s="14"/>
      <c r="Y14" s="354" t="str">
        <f t="shared" si="0"/>
        <v/>
      </c>
      <c r="Z14" s="169" t="str">
        <f t="shared" si="1"/>
        <v/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3" customFormat="1" ht="35.25" customHeight="1" x14ac:dyDescent="0.25">
      <c r="A15" s="42"/>
      <c r="B15" s="26" t="s">
        <v>263</v>
      </c>
      <c r="C15" s="31" t="s">
        <v>264</v>
      </c>
      <c r="D15" s="68" t="s">
        <v>206</v>
      </c>
      <c r="E15" s="144" t="s">
        <v>314</v>
      </c>
      <c r="F15" s="422">
        <v>147.5</v>
      </c>
      <c r="G15" s="890">
        <v>23.5</v>
      </c>
      <c r="H15" s="409">
        <v>4.5</v>
      </c>
      <c r="I15" s="421">
        <f>H15/H6</f>
        <v>2.7516658279181567E-5</v>
      </c>
      <c r="J15" s="411">
        <f>H15-G15</f>
        <v>-19</v>
      </c>
      <c r="K15" s="412">
        <f t="shared" si="7"/>
        <v>0.19148936170212766</v>
      </c>
      <c r="L15" s="767"/>
      <c r="M15" s="777"/>
      <c r="N15" s="415"/>
      <c r="O15" s="764"/>
      <c r="P15" s="415"/>
      <c r="Q15" s="416"/>
      <c r="R15" s="417">
        <f>SUM(F15,L15)</f>
        <v>147.5</v>
      </c>
      <c r="S15" s="414">
        <f t="shared" ref="S15" si="9">SUM(F15,M15)</f>
        <v>147.5</v>
      </c>
      <c r="T15" s="415">
        <f t="shared" ref="T15" si="10">SUM(G15,N15)</f>
        <v>23.5</v>
      </c>
      <c r="U15" s="418">
        <f t="shared" ref="U15" si="11">SUM(H15,O15)</f>
        <v>4.5</v>
      </c>
      <c r="V15" s="415">
        <f>U15-T15</f>
        <v>-19</v>
      </c>
      <c r="W15" s="419">
        <f t="shared" si="3"/>
        <v>0.19148936170212766</v>
      </c>
      <c r="X15" s="14"/>
      <c r="Y15" s="354" t="str">
        <f t="shared" si="0"/>
        <v/>
      </c>
      <c r="Z15" s="169" t="str">
        <f t="shared" si="1"/>
        <v/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3" customFormat="1" ht="27" customHeight="1" x14ac:dyDescent="0.25">
      <c r="A16" s="42"/>
      <c r="B16" s="26" t="s">
        <v>267</v>
      </c>
      <c r="C16" s="31" t="s">
        <v>315</v>
      </c>
      <c r="D16" s="68" t="s">
        <v>207</v>
      </c>
      <c r="E16" s="145" t="s">
        <v>266</v>
      </c>
      <c r="F16" s="408">
        <v>147.80000000000001</v>
      </c>
      <c r="G16" s="914">
        <v>52</v>
      </c>
      <c r="H16" s="409">
        <v>32.299999999999997</v>
      </c>
      <c r="I16" s="426">
        <f>H16/H6</f>
        <v>1.9750845831501432E-4</v>
      </c>
      <c r="J16" s="425">
        <f>H16-G16</f>
        <v>-19.700000000000003</v>
      </c>
      <c r="K16" s="416">
        <f>H16/G16</f>
        <v>0.62115384615384606</v>
      </c>
      <c r="L16" s="767"/>
      <c r="M16" s="777"/>
      <c r="N16" s="415"/>
      <c r="O16" s="764"/>
      <c r="P16" s="415"/>
      <c r="Q16" s="416"/>
      <c r="R16" s="417">
        <f>SUM(F16,L16)</f>
        <v>147.80000000000001</v>
      </c>
      <c r="S16" s="414">
        <f t="shared" ref="S16" si="12">SUM(F16,M16)</f>
        <v>147.80000000000001</v>
      </c>
      <c r="T16" s="415">
        <f t="shared" ref="T16" si="13">SUM(G16,N16)</f>
        <v>52</v>
      </c>
      <c r="U16" s="418">
        <f t="shared" ref="U16" si="14">SUM(H16,O16)</f>
        <v>32.299999999999997</v>
      </c>
      <c r="V16" s="415">
        <f>U16-T16</f>
        <v>-19.700000000000003</v>
      </c>
      <c r="W16" s="419">
        <f t="shared" si="3"/>
        <v>0.62115384615384606</v>
      </c>
      <c r="X16" s="14"/>
      <c r="Y16" s="354" t="str">
        <f t="shared" si="0"/>
        <v/>
      </c>
      <c r="Z16" s="169" t="str">
        <f t="shared" si="1"/>
        <v/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3" customFormat="1" ht="30.75" customHeight="1" x14ac:dyDescent="0.25">
      <c r="A17" s="42"/>
      <c r="B17" s="26" t="s">
        <v>29</v>
      </c>
      <c r="C17" s="26" t="s">
        <v>265</v>
      </c>
      <c r="D17" s="27" t="s">
        <v>207</v>
      </c>
      <c r="E17" s="120" t="s">
        <v>232</v>
      </c>
      <c r="F17" s="408">
        <v>3058</v>
      </c>
      <c r="G17" s="914">
        <v>1030</v>
      </c>
      <c r="H17" s="409">
        <v>581.5</v>
      </c>
      <c r="I17" s="424">
        <f>H17/H6</f>
        <v>3.5557637309653512E-3</v>
      </c>
      <c r="J17" s="425">
        <f>H17-G17</f>
        <v>-448.5</v>
      </c>
      <c r="K17" s="416">
        <f>H17/G17</f>
        <v>0.56456310679611654</v>
      </c>
      <c r="L17" s="767"/>
      <c r="M17" s="777"/>
      <c r="N17" s="415"/>
      <c r="O17" s="764"/>
      <c r="P17" s="415"/>
      <c r="Q17" s="416"/>
      <c r="R17" s="417">
        <f>SUM(F17,L17)</f>
        <v>3058</v>
      </c>
      <c r="S17" s="414">
        <f>SUM(F17,M17)</f>
        <v>3058</v>
      </c>
      <c r="T17" s="415">
        <f>SUM(G17,N17)</f>
        <v>1030</v>
      </c>
      <c r="U17" s="418">
        <f>SUM(H17,O17)</f>
        <v>581.5</v>
      </c>
      <c r="V17" s="415">
        <f>U17-T17</f>
        <v>-448.5</v>
      </c>
      <c r="W17" s="419">
        <f t="shared" si="3"/>
        <v>0.56456310679611654</v>
      </c>
      <c r="X17" s="14"/>
      <c r="Y17" s="354" t="str">
        <f t="shared" si="0"/>
        <v/>
      </c>
      <c r="Z17" s="169" t="str">
        <f t="shared" si="1"/>
        <v/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3" customFormat="1" ht="27" hidden="1" customHeight="1" x14ac:dyDescent="0.25">
      <c r="A18" s="42"/>
      <c r="B18" s="26"/>
      <c r="C18" s="26" t="s">
        <v>233</v>
      </c>
      <c r="D18" s="27"/>
      <c r="E18" s="120" t="s">
        <v>234</v>
      </c>
      <c r="F18" s="408"/>
      <c r="G18" s="408"/>
      <c r="H18" s="409"/>
      <c r="I18" s="424"/>
      <c r="J18" s="425"/>
      <c r="K18" s="416"/>
      <c r="L18" s="767"/>
      <c r="M18" s="777"/>
      <c r="N18" s="415"/>
      <c r="O18" s="764"/>
      <c r="P18" s="415"/>
      <c r="Q18" s="416"/>
      <c r="R18" s="417"/>
      <c r="S18" s="414"/>
      <c r="T18" s="415"/>
      <c r="U18" s="418"/>
      <c r="V18" s="415"/>
      <c r="W18" s="420" t="e">
        <f t="shared" si="3"/>
        <v>#DIV/0!</v>
      </c>
      <c r="X18" s="14"/>
      <c r="Y18" s="354" t="str">
        <f t="shared" si="0"/>
        <v/>
      </c>
      <c r="Z18" s="169" t="str">
        <f t="shared" si="1"/>
        <v/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3" customFormat="1" ht="24.75" customHeight="1" x14ac:dyDescent="0.25">
      <c r="A19" s="42"/>
      <c r="B19" s="26" t="s">
        <v>9</v>
      </c>
      <c r="C19" s="26" t="s">
        <v>216</v>
      </c>
      <c r="D19" s="27" t="s">
        <v>217</v>
      </c>
      <c r="E19" s="725" t="s">
        <v>218</v>
      </c>
      <c r="F19" s="422">
        <v>447.3</v>
      </c>
      <c r="G19" s="890">
        <v>132</v>
      </c>
      <c r="H19" s="409">
        <v>127.6</v>
      </c>
      <c r="I19" s="424">
        <f>H19/H6</f>
        <v>7.8025013253857063E-4</v>
      </c>
      <c r="J19" s="425">
        <f t="shared" ref="J19:J37" si="15">H19-G19</f>
        <v>-4.4000000000000057</v>
      </c>
      <c r="K19" s="416">
        <f t="shared" ref="K19:K38" si="16">H19/G19</f>
        <v>0.96666666666666667</v>
      </c>
      <c r="L19" s="767"/>
      <c r="M19" s="777"/>
      <c r="N19" s="415"/>
      <c r="O19" s="764"/>
      <c r="P19" s="415"/>
      <c r="Q19" s="416"/>
      <c r="R19" s="417">
        <f t="shared" si="4"/>
        <v>447.3</v>
      </c>
      <c r="S19" s="414">
        <f t="shared" si="5"/>
        <v>447.3</v>
      </c>
      <c r="T19" s="415">
        <f t="shared" ref="T19:T27" si="17">SUM(G19,N19)</f>
        <v>132</v>
      </c>
      <c r="U19" s="418">
        <f t="shared" si="6"/>
        <v>127.6</v>
      </c>
      <c r="V19" s="415">
        <f t="shared" si="2"/>
        <v>-4.4000000000000057</v>
      </c>
      <c r="W19" s="419">
        <f t="shared" si="3"/>
        <v>0.96666666666666667</v>
      </c>
      <c r="X19" s="14"/>
      <c r="Y19" s="354" t="str">
        <f t="shared" si="0"/>
        <v/>
      </c>
      <c r="Z19" s="169" t="str">
        <f t="shared" si="1"/>
        <v/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3" customFormat="1" ht="24.75" customHeight="1" x14ac:dyDescent="0.25">
      <c r="A20" s="42"/>
      <c r="B20" s="26"/>
      <c r="C20" s="26" t="s">
        <v>219</v>
      </c>
      <c r="D20" s="27" t="s">
        <v>217</v>
      </c>
      <c r="E20" s="726" t="s">
        <v>229</v>
      </c>
      <c r="F20" s="422">
        <v>134.1</v>
      </c>
      <c r="G20" s="890">
        <v>53.3</v>
      </c>
      <c r="H20" s="409">
        <v>53.3</v>
      </c>
      <c r="I20" s="426">
        <f>H20/H6</f>
        <v>3.2591953028452829E-4</v>
      </c>
      <c r="J20" s="425">
        <f t="shared" ref="J20" si="18">H20-G20</f>
        <v>0</v>
      </c>
      <c r="K20" s="416">
        <f t="shared" ref="K20" si="19">H20/G20</f>
        <v>1</v>
      </c>
      <c r="L20" s="767"/>
      <c r="M20" s="777"/>
      <c r="N20" s="415"/>
      <c r="O20" s="764"/>
      <c r="P20" s="415"/>
      <c r="Q20" s="416"/>
      <c r="R20" s="417">
        <f t="shared" ref="R20" si="20">SUM(F20,L20)</f>
        <v>134.1</v>
      </c>
      <c r="S20" s="414">
        <f t="shared" ref="S20" si="21">SUM(F20,M20)</f>
        <v>134.1</v>
      </c>
      <c r="T20" s="415">
        <f t="shared" ref="T20" si="22">SUM(G20,N20)</f>
        <v>53.3</v>
      </c>
      <c r="U20" s="418">
        <f t="shared" ref="U20" si="23">SUM(H20,O20)</f>
        <v>53.3</v>
      </c>
      <c r="V20" s="415">
        <f t="shared" ref="V20" si="24">U20-T20</f>
        <v>0</v>
      </c>
      <c r="W20" s="419">
        <f t="shared" si="3"/>
        <v>1</v>
      </c>
      <c r="X20" s="14"/>
      <c r="Y20" s="354" t="str">
        <f t="shared" ref="Y20" si="25">IF(J20&lt;=0,"",IF(J20&gt;0,"НІ"))</f>
        <v/>
      </c>
      <c r="Z20" s="16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3" customFormat="1" ht="24.75" customHeight="1" x14ac:dyDescent="0.25">
      <c r="A21" s="42"/>
      <c r="B21" s="26" t="s">
        <v>10</v>
      </c>
      <c r="C21" s="26" t="s">
        <v>220</v>
      </c>
      <c r="D21" s="27" t="s">
        <v>217</v>
      </c>
      <c r="E21" s="723" t="s">
        <v>221</v>
      </c>
      <c r="F21" s="408">
        <v>20941.2</v>
      </c>
      <c r="G21" s="914">
        <v>7379.4</v>
      </c>
      <c r="H21" s="409">
        <v>7317</v>
      </c>
      <c r="I21" s="424">
        <f>H21/H6</f>
        <v>4.4742086361949228E-2</v>
      </c>
      <c r="J21" s="425">
        <f t="shared" si="15"/>
        <v>-62.399999999999636</v>
      </c>
      <c r="K21" s="416">
        <f t="shared" si="16"/>
        <v>0.99154402796975372</v>
      </c>
      <c r="L21" s="767"/>
      <c r="M21" s="777"/>
      <c r="N21" s="415"/>
      <c r="O21" s="764"/>
      <c r="P21" s="415"/>
      <c r="Q21" s="416"/>
      <c r="R21" s="417">
        <f t="shared" si="4"/>
        <v>20941.2</v>
      </c>
      <c r="S21" s="414">
        <f t="shared" si="5"/>
        <v>20941.2</v>
      </c>
      <c r="T21" s="415">
        <f t="shared" si="17"/>
        <v>7379.4</v>
      </c>
      <c r="U21" s="418">
        <f t="shared" si="6"/>
        <v>7317</v>
      </c>
      <c r="V21" s="415">
        <f t="shared" si="2"/>
        <v>-62.399999999999636</v>
      </c>
      <c r="W21" s="419">
        <f t="shared" si="3"/>
        <v>0.99154402796975372</v>
      </c>
      <c r="X21" s="14"/>
      <c r="Y21" s="354" t="str">
        <f t="shared" si="0"/>
        <v/>
      </c>
      <c r="Z21" s="169" t="str">
        <f t="shared" si="1"/>
        <v/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3" customFormat="1" ht="31.5" customHeight="1" x14ac:dyDescent="0.25">
      <c r="A22" s="42"/>
      <c r="B22" s="26" t="s">
        <v>11</v>
      </c>
      <c r="C22" s="26" t="s">
        <v>222</v>
      </c>
      <c r="D22" s="27" t="s">
        <v>217</v>
      </c>
      <c r="E22" s="723" t="s">
        <v>223</v>
      </c>
      <c r="F22" s="422">
        <v>1902.2</v>
      </c>
      <c r="G22" s="890">
        <v>500</v>
      </c>
      <c r="H22" s="409">
        <v>492.7</v>
      </c>
      <c r="I22" s="424">
        <f>H22/H6</f>
        <v>3.012768340922835E-3</v>
      </c>
      <c r="J22" s="425">
        <f t="shared" si="15"/>
        <v>-7.3000000000000114</v>
      </c>
      <c r="K22" s="416">
        <f t="shared" si="16"/>
        <v>0.98539999999999994</v>
      </c>
      <c r="L22" s="767"/>
      <c r="M22" s="777"/>
      <c r="N22" s="415"/>
      <c r="O22" s="764"/>
      <c r="P22" s="415"/>
      <c r="Q22" s="416"/>
      <c r="R22" s="417">
        <f t="shared" si="4"/>
        <v>1902.2</v>
      </c>
      <c r="S22" s="414">
        <f>SUM(F22,M22)</f>
        <v>1902.2</v>
      </c>
      <c r="T22" s="415">
        <f t="shared" si="17"/>
        <v>500</v>
      </c>
      <c r="U22" s="418">
        <f t="shared" si="6"/>
        <v>492.7</v>
      </c>
      <c r="V22" s="415">
        <f t="shared" si="2"/>
        <v>-7.3000000000000114</v>
      </c>
      <c r="W22" s="419">
        <f t="shared" si="3"/>
        <v>0.98539999999999994</v>
      </c>
      <c r="X22" s="14"/>
      <c r="Y22" s="354" t="str">
        <f t="shared" si="0"/>
        <v/>
      </c>
      <c r="Z22" s="169" t="str">
        <f t="shared" si="1"/>
        <v/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3" customFormat="1" ht="24.75" customHeight="1" x14ac:dyDescent="0.25">
      <c r="A23" s="42"/>
      <c r="B23" s="26" t="s">
        <v>12</v>
      </c>
      <c r="C23" s="26" t="s">
        <v>224</v>
      </c>
      <c r="D23" s="27" t="s">
        <v>217</v>
      </c>
      <c r="E23" s="723" t="s">
        <v>225</v>
      </c>
      <c r="F23" s="422">
        <v>2943.8</v>
      </c>
      <c r="G23" s="890">
        <v>841.3</v>
      </c>
      <c r="H23" s="409">
        <v>841.3</v>
      </c>
      <c r="I23" s="424">
        <f>H23/H6</f>
        <v>5.1443921356167663E-3</v>
      </c>
      <c r="J23" s="425">
        <f t="shared" si="15"/>
        <v>0</v>
      </c>
      <c r="K23" s="416">
        <f t="shared" si="16"/>
        <v>1</v>
      </c>
      <c r="L23" s="767"/>
      <c r="M23" s="777"/>
      <c r="N23" s="415"/>
      <c r="O23" s="764"/>
      <c r="P23" s="415"/>
      <c r="Q23" s="416"/>
      <c r="R23" s="417">
        <f t="shared" si="4"/>
        <v>2943.8</v>
      </c>
      <c r="S23" s="414">
        <f t="shared" si="5"/>
        <v>2943.8</v>
      </c>
      <c r="T23" s="415">
        <f t="shared" si="17"/>
        <v>841.3</v>
      </c>
      <c r="U23" s="418">
        <f t="shared" si="6"/>
        <v>841.3</v>
      </c>
      <c r="V23" s="415">
        <f t="shared" si="2"/>
        <v>0</v>
      </c>
      <c r="W23" s="419">
        <f t="shared" si="3"/>
        <v>1</v>
      </c>
      <c r="X23" s="14"/>
      <c r="Y23" s="354" t="str">
        <f t="shared" si="0"/>
        <v/>
      </c>
      <c r="Z23" s="169" t="str">
        <f t="shared" si="1"/>
        <v/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3" customFormat="1" ht="24.75" customHeight="1" x14ac:dyDescent="0.25">
      <c r="A24" s="42"/>
      <c r="B24" s="26" t="s">
        <v>52</v>
      </c>
      <c r="C24" s="26" t="s">
        <v>226</v>
      </c>
      <c r="D24" s="27">
        <v>1040</v>
      </c>
      <c r="E24" s="723" t="s">
        <v>227</v>
      </c>
      <c r="F24" s="422">
        <v>195.4</v>
      </c>
      <c r="G24" s="890">
        <v>29</v>
      </c>
      <c r="H24" s="409">
        <v>19.2</v>
      </c>
      <c r="I24" s="426">
        <f>H24/H6</f>
        <v>1.1740440865784135E-4</v>
      </c>
      <c r="J24" s="425">
        <f t="shared" si="15"/>
        <v>-9.8000000000000007</v>
      </c>
      <c r="K24" s="416">
        <f t="shared" si="16"/>
        <v>0.66206896551724137</v>
      </c>
      <c r="L24" s="767"/>
      <c r="M24" s="777"/>
      <c r="N24" s="415"/>
      <c r="O24" s="764"/>
      <c r="P24" s="415"/>
      <c r="Q24" s="416"/>
      <c r="R24" s="417">
        <f t="shared" si="4"/>
        <v>195.4</v>
      </c>
      <c r="S24" s="414">
        <f t="shared" si="5"/>
        <v>195.4</v>
      </c>
      <c r="T24" s="415">
        <f t="shared" si="17"/>
        <v>29</v>
      </c>
      <c r="U24" s="418">
        <f t="shared" si="6"/>
        <v>19.2</v>
      </c>
      <c r="V24" s="415">
        <f t="shared" si="2"/>
        <v>-9.8000000000000007</v>
      </c>
      <c r="W24" s="419">
        <f t="shared" si="3"/>
        <v>0.66206896551724137</v>
      </c>
      <c r="X24" s="14"/>
      <c r="Y24" s="354" t="str">
        <f t="shared" si="0"/>
        <v/>
      </c>
      <c r="Z24" s="169" t="str">
        <f t="shared" si="1"/>
        <v/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s="3" customFormat="1" ht="24.75" customHeight="1" x14ac:dyDescent="0.25">
      <c r="A25" s="42"/>
      <c r="B25" s="26" t="s">
        <v>67</v>
      </c>
      <c r="C25" s="26" t="s">
        <v>228</v>
      </c>
      <c r="D25" s="27">
        <v>1040</v>
      </c>
      <c r="E25" s="727" t="s">
        <v>316</v>
      </c>
      <c r="F25" s="422">
        <v>9000</v>
      </c>
      <c r="G25" s="890">
        <v>2369.3000000000002</v>
      </c>
      <c r="H25" s="409">
        <v>2332.8000000000002</v>
      </c>
      <c r="I25" s="424">
        <f>H25/H6</f>
        <v>1.4264635651927725E-2</v>
      </c>
      <c r="J25" s="425">
        <f t="shared" si="15"/>
        <v>-36.5</v>
      </c>
      <c r="K25" s="416">
        <f t="shared" si="16"/>
        <v>0.98459460600177273</v>
      </c>
      <c r="L25" s="767"/>
      <c r="M25" s="777"/>
      <c r="N25" s="415"/>
      <c r="O25" s="764"/>
      <c r="P25" s="415"/>
      <c r="Q25" s="416"/>
      <c r="R25" s="417">
        <f t="shared" si="4"/>
        <v>9000</v>
      </c>
      <c r="S25" s="414">
        <f t="shared" si="5"/>
        <v>9000</v>
      </c>
      <c r="T25" s="415">
        <f t="shared" si="17"/>
        <v>2369.3000000000002</v>
      </c>
      <c r="U25" s="418">
        <f t="shared" si="6"/>
        <v>2332.8000000000002</v>
      </c>
      <c r="V25" s="415">
        <f t="shared" si="2"/>
        <v>-36.5</v>
      </c>
      <c r="W25" s="419">
        <f t="shared" si="3"/>
        <v>0.98459460600177273</v>
      </c>
      <c r="X25" s="14"/>
      <c r="Y25" s="354" t="str">
        <f t="shared" si="0"/>
        <v/>
      </c>
      <c r="Z25" s="169" t="str">
        <f t="shared" si="1"/>
        <v/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3" customFormat="1" ht="33" customHeight="1" x14ac:dyDescent="0.25">
      <c r="A26" s="42"/>
      <c r="B26" s="26" t="s">
        <v>67</v>
      </c>
      <c r="C26" s="26" t="s">
        <v>466</v>
      </c>
      <c r="D26" s="69">
        <v>1040</v>
      </c>
      <c r="E26" s="723" t="s">
        <v>468</v>
      </c>
      <c r="F26" s="422">
        <v>89.4</v>
      </c>
      <c r="G26" s="890">
        <v>24.4</v>
      </c>
      <c r="H26" s="409">
        <v>0</v>
      </c>
      <c r="I26" s="424">
        <f>H26/H7</f>
        <v>0</v>
      </c>
      <c r="J26" s="425">
        <f t="shared" ref="J26" si="26">H26-G26</f>
        <v>-24.4</v>
      </c>
      <c r="K26" s="416">
        <f t="shared" ref="K26" si="27">H26/G26</f>
        <v>0</v>
      </c>
      <c r="L26" s="767"/>
      <c r="M26" s="777"/>
      <c r="N26" s="415"/>
      <c r="O26" s="764"/>
      <c r="P26" s="415"/>
      <c r="Q26" s="416"/>
      <c r="R26" s="417">
        <f t="shared" ref="R26" si="28">SUM(F26,L26)</f>
        <v>89.4</v>
      </c>
      <c r="S26" s="414">
        <f t="shared" ref="S26" si="29">SUM(F26,M26)</f>
        <v>89.4</v>
      </c>
      <c r="T26" s="415">
        <f t="shared" ref="T26" si="30">SUM(G26,N26)</f>
        <v>24.4</v>
      </c>
      <c r="U26" s="418">
        <f t="shared" ref="U26" si="31">SUM(H26,O26)</f>
        <v>0</v>
      </c>
      <c r="V26" s="415">
        <f t="shared" ref="V26" si="32">U26-T26</f>
        <v>-24.4</v>
      </c>
      <c r="W26" s="419">
        <f t="shared" si="3"/>
        <v>0</v>
      </c>
      <c r="X26" s="14"/>
      <c r="Y26" s="354" t="str">
        <f t="shared" ref="Y26" si="33">IF(J26&lt;=0,"",IF(J26&gt;0,"НІ"))</f>
        <v/>
      </c>
      <c r="Z26" s="169" t="str">
        <f t="shared" ref="Z26" si="34">IF(P26&lt;=0,"",IF(P26&gt;0,"НІ"))</f>
        <v/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3" customFormat="1" ht="32.25" customHeight="1" x14ac:dyDescent="0.25">
      <c r="A27" s="42"/>
      <c r="B27" s="26" t="s">
        <v>13</v>
      </c>
      <c r="C27" s="26" t="s">
        <v>317</v>
      </c>
      <c r="D27" s="27" t="s">
        <v>238</v>
      </c>
      <c r="E27" s="723" t="s">
        <v>318</v>
      </c>
      <c r="F27" s="422">
        <v>11024.4</v>
      </c>
      <c r="G27" s="890">
        <v>3211.2</v>
      </c>
      <c r="H27" s="409">
        <v>3098.1</v>
      </c>
      <c r="I27" s="424">
        <f>H27/H6</f>
        <v>1.8944302003273867E-2</v>
      </c>
      <c r="J27" s="425">
        <f t="shared" si="15"/>
        <v>-113.09999999999991</v>
      </c>
      <c r="K27" s="416">
        <f t="shared" si="16"/>
        <v>0.96477952167414049</v>
      </c>
      <c r="L27" s="767"/>
      <c r="M27" s="777"/>
      <c r="N27" s="415"/>
      <c r="O27" s="764"/>
      <c r="P27" s="415"/>
      <c r="Q27" s="416"/>
      <c r="R27" s="417">
        <f t="shared" si="4"/>
        <v>11024.4</v>
      </c>
      <c r="S27" s="414">
        <f t="shared" si="5"/>
        <v>11024.4</v>
      </c>
      <c r="T27" s="415">
        <f t="shared" si="17"/>
        <v>3211.2</v>
      </c>
      <c r="U27" s="418">
        <f t="shared" si="6"/>
        <v>3098.1</v>
      </c>
      <c r="V27" s="415">
        <f t="shared" si="2"/>
        <v>-113.09999999999991</v>
      </c>
      <c r="W27" s="419">
        <f t="shared" si="3"/>
        <v>0.96477952167414049</v>
      </c>
      <c r="X27" s="14"/>
      <c r="Y27" s="354" t="str">
        <f t="shared" si="0"/>
        <v/>
      </c>
      <c r="Z27" s="169" t="str">
        <f t="shared" si="1"/>
        <v/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3" customFormat="1" ht="48" customHeight="1" x14ac:dyDescent="0.25">
      <c r="A28" s="42"/>
      <c r="B28" s="26"/>
      <c r="C28" s="26" t="s">
        <v>361</v>
      </c>
      <c r="D28" s="27" t="s">
        <v>238</v>
      </c>
      <c r="E28" s="723" t="s">
        <v>360</v>
      </c>
      <c r="F28" s="422">
        <v>1696.6</v>
      </c>
      <c r="G28" s="890">
        <v>520</v>
      </c>
      <c r="H28" s="409">
        <v>504.9</v>
      </c>
      <c r="I28" s="424">
        <f>H28/H6</f>
        <v>3.0873690589241715E-3</v>
      </c>
      <c r="J28" s="425">
        <f t="shared" ref="J28" si="35">H28-G28</f>
        <v>-15.100000000000023</v>
      </c>
      <c r="K28" s="416">
        <f t="shared" ref="K28" si="36">H28/G28</f>
        <v>0.97096153846153843</v>
      </c>
      <c r="L28" s="767"/>
      <c r="M28" s="777"/>
      <c r="N28" s="415"/>
      <c r="O28" s="764"/>
      <c r="P28" s="415"/>
      <c r="Q28" s="416"/>
      <c r="R28" s="417">
        <f t="shared" ref="R28" si="37">SUM(F28,L28)</f>
        <v>1696.6</v>
      </c>
      <c r="S28" s="414">
        <f t="shared" ref="S28" si="38">SUM(F28,M28)</f>
        <v>1696.6</v>
      </c>
      <c r="T28" s="415">
        <f t="shared" ref="T28" si="39">SUM(G28,N28)</f>
        <v>520</v>
      </c>
      <c r="U28" s="418">
        <f t="shared" ref="U28" si="40">SUM(H28,O28)</f>
        <v>504.9</v>
      </c>
      <c r="V28" s="415">
        <f t="shared" ref="V28" si="41">U28-T28</f>
        <v>-15.100000000000023</v>
      </c>
      <c r="W28" s="419">
        <f t="shared" si="3"/>
        <v>0.97096153846153843</v>
      </c>
      <c r="X28" s="14"/>
      <c r="Y28" s="354"/>
      <c r="Z28" s="16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3" customFormat="1" ht="31.5" customHeight="1" x14ac:dyDescent="0.25">
      <c r="A29" s="42"/>
      <c r="B29" s="26" t="s">
        <v>14</v>
      </c>
      <c r="C29" s="26" t="s">
        <v>319</v>
      </c>
      <c r="D29" s="25">
        <v>1010</v>
      </c>
      <c r="E29" s="723" t="s">
        <v>320</v>
      </c>
      <c r="F29" s="422">
        <v>989.8</v>
      </c>
      <c r="G29" s="890">
        <v>325</v>
      </c>
      <c r="H29" s="409">
        <v>313.10000000000002</v>
      </c>
      <c r="I29" s="424">
        <f>H29/H6</f>
        <v>1.9145479349359442E-3</v>
      </c>
      <c r="J29" s="425">
        <f t="shared" si="15"/>
        <v>-11.899999999999977</v>
      </c>
      <c r="K29" s="416">
        <f t="shared" si="16"/>
        <v>0.96338461538461551</v>
      </c>
      <c r="L29" s="767"/>
      <c r="M29" s="777"/>
      <c r="N29" s="415"/>
      <c r="O29" s="764"/>
      <c r="P29" s="415"/>
      <c r="Q29" s="416"/>
      <c r="R29" s="417">
        <f t="shared" si="4"/>
        <v>989.8</v>
      </c>
      <c r="S29" s="414">
        <f t="shared" si="5"/>
        <v>989.8</v>
      </c>
      <c r="T29" s="415">
        <f>SUM(G29,N29)</f>
        <v>325</v>
      </c>
      <c r="U29" s="418">
        <f t="shared" si="6"/>
        <v>313.10000000000002</v>
      </c>
      <c r="V29" s="415">
        <f t="shared" si="2"/>
        <v>-11.899999999999977</v>
      </c>
      <c r="W29" s="419">
        <f t="shared" si="3"/>
        <v>0.96338461538461551</v>
      </c>
      <c r="X29" s="14"/>
      <c r="Y29" s="354" t="str">
        <f t="shared" si="0"/>
        <v/>
      </c>
      <c r="Z29" s="169" t="str">
        <f t="shared" si="1"/>
        <v/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3" customFormat="1" ht="50.25" customHeight="1" x14ac:dyDescent="0.25">
      <c r="A30" s="42"/>
      <c r="B30" s="30"/>
      <c r="C30" s="30" t="s">
        <v>363</v>
      </c>
      <c r="D30" s="35">
        <v>1040</v>
      </c>
      <c r="E30" s="329" t="s">
        <v>362</v>
      </c>
      <c r="F30" s="422">
        <v>47.3</v>
      </c>
      <c r="G30" s="890">
        <v>12.4</v>
      </c>
      <c r="H30" s="409">
        <v>7.1</v>
      </c>
      <c r="I30" s="427">
        <f>H30/H6</f>
        <v>4.3415171951597577E-5</v>
      </c>
      <c r="J30" s="425">
        <f t="shared" ref="J30" si="42">H30-G30</f>
        <v>-5.3000000000000007</v>
      </c>
      <c r="K30" s="416">
        <f t="shared" si="16"/>
        <v>0.57258064516129026</v>
      </c>
      <c r="L30" s="767"/>
      <c r="M30" s="777"/>
      <c r="N30" s="415"/>
      <c r="O30" s="764"/>
      <c r="P30" s="415"/>
      <c r="Q30" s="416"/>
      <c r="R30" s="417">
        <f t="shared" si="4"/>
        <v>47.3</v>
      </c>
      <c r="S30" s="414">
        <f t="shared" si="5"/>
        <v>47.3</v>
      </c>
      <c r="T30" s="415">
        <f t="shared" ref="T30" si="43">SUM(G30,N30)</f>
        <v>12.4</v>
      </c>
      <c r="U30" s="418">
        <f t="shared" si="6"/>
        <v>7.1</v>
      </c>
      <c r="V30" s="415">
        <f t="shared" si="2"/>
        <v>-5.3000000000000007</v>
      </c>
      <c r="W30" s="419">
        <f t="shared" si="3"/>
        <v>0.57258064516129026</v>
      </c>
      <c r="X30" s="14"/>
      <c r="Y30" s="354"/>
      <c r="Z30" s="16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3" customFormat="1" ht="45.75" customHeight="1" x14ac:dyDescent="0.25">
      <c r="A31" s="42"/>
      <c r="B31" s="30"/>
      <c r="C31" s="30" t="s">
        <v>364</v>
      </c>
      <c r="D31" s="35">
        <v>1010</v>
      </c>
      <c r="E31" s="728" t="s">
        <v>365</v>
      </c>
      <c r="F31" s="422">
        <v>19.100000000000001</v>
      </c>
      <c r="G31" s="890">
        <v>6.5</v>
      </c>
      <c r="H31" s="409">
        <v>5.4</v>
      </c>
      <c r="I31" s="427">
        <f>H31/H6</f>
        <v>3.301998993501788E-5</v>
      </c>
      <c r="J31" s="425">
        <f t="shared" ref="J31" si="44">H31-G31</f>
        <v>-1.0999999999999996</v>
      </c>
      <c r="K31" s="416">
        <f t="shared" ref="K31" si="45">H31/G31</f>
        <v>0.83076923076923082</v>
      </c>
      <c r="L31" s="767"/>
      <c r="M31" s="777"/>
      <c r="N31" s="415"/>
      <c r="O31" s="764"/>
      <c r="P31" s="415"/>
      <c r="Q31" s="416"/>
      <c r="R31" s="417">
        <f t="shared" ref="R31" si="46">SUM(F31,L31)</f>
        <v>19.100000000000001</v>
      </c>
      <c r="S31" s="414">
        <f t="shared" ref="S31" si="47">SUM(F31,M31)</f>
        <v>19.100000000000001</v>
      </c>
      <c r="T31" s="415">
        <f t="shared" ref="T31" si="48">SUM(G31,N31)</f>
        <v>6.5</v>
      </c>
      <c r="U31" s="418">
        <f t="shared" ref="U31" si="49">SUM(H31,O31)</f>
        <v>5.4</v>
      </c>
      <c r="V31" s="415">
        <f t="shared" ref="V31" si="50">U31-T31</f>
        <v>-1.0999999999999996</v>
      </c>
      <c r="W31" s="419">
        <f t="shared" si="3"/>
        <v>0.83076923076923082</v>
      </c>
      <c r="X31" s="14"/>
      <c r="Y31" s="354"/>
      <c r="Z31" s="16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3" customFormat="1" ht="117" customHeight="1" x14ac:dyDescent="0.25">
      <c r="A32" s="42"/>
      <c r="B32" s="30"/>
      <c r="C32" s="30" t="s">
        <v>467</v>
      </c>
      <c r="D32" s="918">
        <v>1040</v>
      </c>
      <c r="E32" s="728" t="s">
        <v>469</v>
      </c>
      <c r="F32" s="422">
        <v>169.4</v>
      </c>
      <c r="G32" s="890">
        <v>46.2</v>
      </c>
      <c r="H32" s="409">
        <v>16</v>
      </c>
      <c r="I32" s="426">
        <f>H32/H7</f>
        <v>3.1814078525099315E-4</v>
      </c>
      <c r="J32" s="425">
        <f t="shared" ref="J32" si="51">H32-G32</f>
        <v>-30.200000000000003</v>
      </c>
      <c r="K32" s="416">
        <f t="shared" ref="K32" si="52">H32/G32</f>
        <v>0.34632034632034631</v>
      </c>
      <c r="L32" s="767"/>
      <c r="M32" s="777"/>
      <c r="N32" s="415"/>
      <c r="O32" s="764"/>
      <c r="P32" s="415"/>
      <c r="Q32" s="416"/>
      <c r="R32" s="417">
        <f t="shared" ref="R32" si="53">SUM(F32,L32)</f>
        <v>169.4</v>
      </c>
      <c r="S32" s="414">
        <f t="shared" ref="S32" si="54">SUM(F32,M32)</f>
        <v>169.4</v>
      </c>
      <c r="T32" s="415">
        <f t="shared" ref="T32" si="55">SUM(G32,N32)</f>
        <v>46.2</v>
      </c>
      <c r="U32" s="418">
        <f t="shared" ref="U32" si="56">SUM(H32,O32)</f>
        <v>16</v>
      </c>
      <c r="V32" s="415">
        <f t="shared" ref="V32" si="57">U32-T32</f>
        <v>-30.200000000000003</v>
      </c>
      <c r="W32" s="419">
        <f t="shared" ref="W32" si="58">U32/T32</f>
        <v>0.34632034632034631</v>
      </c>
      <c r="X32" s="14"/>
      <c r="Y32" s="354"/>
      <c r="Z32" s="16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190" s="3" customFormat="1" ht="32.450000000000003" customHeight="1" x14ac:dyDescent="0.25">
      <c r="A33" s="42"/>
      <c r="B33" s="30"/>
      <c r="C33" s="30" t="s">
        <v>476</v>
      </c>
      <c r="D33" s="918">
        <v>1040</v>
      </c>
      <c r="E33" s="728" t="s">
        <v>477</v>
      </c>
      <c r="F33" s="428">
        <v>3800</v>
      </c>
      <c r="G33" s="890">
        <v>50</v>
      </c>
      <c r="H33" s="409">
        <v>0</v>
      </c>
      <c r="I33" s="426">
        <f>H33/H8</f>
        <v>0</v>
      </c>
      <c r="J33" s="425">
        <f t="shared" ref="J33" si="59">H33-G33</f>
        <v>-50</v>
      </c>
      <c r="K33" s="416">
        <f t="shared" ref="K33" si="60">H33/G33</f>
        <v>0</v>
      </c>
      <c r="L33" s="767"/>
      <c r="M33" s="777"/>
      <c r="N33" s="415"/>
      <c r="O33" s="764"/>
      <c r="P33" s="415"/>
      <c r="Q33" s="416"/>
      <c r="R33" s="417">
        <f t="shared" ref="R33" si="61">SUM(F33,L33)</f>
        <v>3800</v>
      </c>
      <c r="S33" s="414">
        <f t="shared" ref="S33" si="62">SUM(F33,M33)</f>
        <v>3800</v>
      </c>
      <c r="T33" s="415">
        <f t="shared" ref="T33" si="63">SUM(G33,N33)</f>
        <v>50</v>
      </c>
      <c r="U33" s="418">
        <f t="shared" ref="U33" si="64">SUM(H33,O33)</f>
        <v>0</v>
      </c>
      <c r="V33" s="415">
        <f t="shared" ref="V33" si="65">U33-T33</f>
        <v>-50</v>
      </c>
      <c r="W33" s="419">
        <f t="shared" ref="W33" si="66">U33/T33</f>
        <v>0</v>
      </c>
      <c r="X33" s="14"/>
      <c r="Y33" s="354"/>
      <c r="Z33" s="16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190" s="3" customFormat="1" ht="30" customHeight="1" x14ac:dyDescent="0.25">
      <c r="A34" s="42"/>
      <c r="B34" s="30" t="s">
        <v>235</v>
      </c>
      <c r="C34" s="66" t="s">
        <v>236</v>
      </c>
      <c r="D34" s="66" t="s">
        <v>207</v>
      </c>
      <c r="E34" s="329" t="s">
        <v>237</v>
      </c>
      <c r="F34" s="428">
        <v>205.8</v>
      </c>
      <c r="G34" s="890">
        <v>69.099999999999994</v>
      </c>
      <c r="H34" s="429">
        <v>69.099999999999994</v>
      </c>
      <c r="I34" s="426">
        <f>H34/H6</f>
        <v>4.2253357490921025E-4</v>
      </c>
      <c r="J34" s="425">
        <f t="shared" si="15"/>
        <v>0</v>
      </c>
      <c r="K34" s="416">
        <f t="shared" si="16"/>
        <v>1</v>
      </c>
      <c r="L34" s="767"/>
      <c r="M34" s="777"/>
      <c r="N34" s="415"/>
      <c r="O34" s="764"/>
      <c r="P34" s="415"/>
      <c r="Q34" s="416"/>
      <c r="R34" s="417">
        <f>SUM(F34,L34)</f>
        <v>205.8</v>
      </c>
      <c r="S34" s="414">
        <f t="shared" ref="S34:U34" si="67">SUM(F34,M34)</f>
        <v>205.8</v>
      </c>
      <c r="T34" s="415">
        <f t="shared" si="67"/>
        <v>69.099999999999994</v>
      </c>
      <c r="U34" s="418">
        <f t="shared" si="67"/>
        <v>69.099999999999994</v>
      </c>
      <c r="V34" s="415">
        <f>U34-T34</f>
        <v>0</v>
      </c>
      <c r="W34" s="419">
        <f t="shared" si="3"/>
        <v>1</v>
      </c>
      <c r="X34" s="14"/>
      <c r="Y34" s="354" t="str">
        <f t="shared" si="0"/>
        <v/>
      </c>
      <c r="Z34" s="169" t="str">
        <f t="shared" si="1"/>
        <v/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190" s="3" customFormat="1" ht="47.25" customHeight="1" x14ac:dyDescent="0.25">
      <c r="A35" s="42"/>
      <c r="B35" s="26" t="s">
        <v>20</v>
      </c>
      <c r="C35" s="27" t="s">
        <v>239</v>
      </c>
      <c r="D35" s="27" t="s">
        <v>240</v>
      </c>
      <c r="E35" s="123" t="s">
        <v>241</v>
      </c>
      <c r="F35" s="408">
        <v>3559.6</v>
      </c>
      <c r="G35" s="914">
        <v>1392</v>
      </c>
      <c r="H35" s="409">
        <v>1273.8</v>
      </c>
      <c r="I35" s="424">
        <f>H35/H6</f>
        <v>7.7890487368936613E-3</v>
      </c>
      <c r="J35" s="425">
        <f t="shared" si="15"/>
        <v>-118.20000000000005</v>
      </c>
      <c r="K35" s="416">
        <f t="shared" si="16"/>
        <v>0.91508620689655173</v>
      </c>
      <c r="L35" s="413">
        <v>53.7</v>
      </c>
      <c r="M35" s="415">
        <v>61.4</v>
      </c>
      <c r="N35" s="414">
        <v>25.9</v>
      </c>
      <c r="O35" s="409">
        <v>8.9</v>
      </c>
      <c r="P35" s="415">
        <f>O35-N35</f>
        <v>-17</v>
      </c>
      <c r="Q35" s="430">
        <f>O35/N35</f>
        <v>0.34362934362934366</v>
      </c>
      <c r="R35" s="417">
        <f t="shared" si="4"/>
        <v>3613.2999999999997</v>
      </c>
      <c r="S35" s="414">
        <f t="shared" si="5"/>
        <v>3621</v>
      </c>
      <c r="T35" s="415">
        <f>SUM(G35,N35)</f>
        <v>1417.9</v>
      </c>
      <c r="U35" s="418">
        <f t="shared" si="6"/>
        <v>1282.7</v>
      </c>
      <c r="V35" s="415">
        <f t="shared" si="2"/>
        <v>-135.20000000000005</v>
      </c>
      <c r="W35" s="419">
        <f t="shared" si="3"/>
        <v>0.90464771845687286</v>
      </c>
      <c r="X35" s="14"/>
      <c r="Y35" s="354" t="str">
        <f t="shared" si="0"/>
        <v/>
      </c>
      <c r="Z35" s="169" t="str">
        <f t="shared" si="1"/>
        <v/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190" s="3" customFormat="1" ht="36" customHeight="1" x14ac:dyDescent="0.25">
      <c r="A36" s="42"/>
      <c r="B36" s="26" t="s">
        <v>89</v>
      </c>
      <c r="C36" s="26" t="s">
        <v>242</v>
      </c>
      <c r="D36" s="27" t="s">
        <v>238</v>
      </c>
      <c r="E36" s="121" t="s">
        <v>321</v>
      </c>
      <c r="F36" s="408">
        <v>7521.9</v>
      </c>
      <c r="G36" s="914">
        <v>2540.5</v>
      </c>
      <c r="H36" s="409">
        <v>2195</v>
      </c>
      <c r="I36" s="424">
        <f>H36/H6</f>
        <v>1.3422014427289675E-2</v>
      </c>
      <c r="J36" s="425">
        <f t="shared" si="15"/>
        <v>-345.5</v>
      </c>
      <c r="K36" s="416">
        <f t="shared" si="16"/>
        <v>0.86400314898641994</v>
      </c>
      <c r="L36" s="413">
        <v>161.19999999999999</v>
      </c>
      <c r="M36" s="414">
        <v>169.3</v>
      </c>
      <c r="N36" s="414">
        <v>152.19999999999999</v>
      </c>
      <c r="O36" s="409">
        <v>152.19999999999999</v>
      </c>
      <c r="P36" s="415">
        <f>O36-N36</f>
        <v>0</v>
      </c>
      <c r="Q36" s="430">
        <f>O36/N36</f>
        <v>1</v>
      </c>
      <c r="R36" s="417">
        <f t="shared" ref="R36:R43" si="68">SUM(F36,L36)</f>
        <v>7683.0999999999995</v>
      </c>
      <c r="S36" s="414">
        <f>SUM(F36,M36)</f>
        <v>7691.2</v>
      </c>
      <c r="T36" s="415">
        <f>SUM(G36,N36)</f>
        <v>2692.7</v>
      </c>
      <c r="U36" s="418">
        <f t="shared" si="6"/>
        <v>2347.1999999999998</v>
      </c>
      <c r="V36" s="415">
        <f>U36-T36</f>
        <v>-345.5</v>
      </c>
      <c r="W36" s="419">
        <f t="shared" si="3"/>
        <v>0.871690125153192</v>
      </c>
      <c r="X36" s="14"/>
      <c r="Y36" s="354" t="str">
        <f t="shared" si="0"/>
        <v/>
      </c>
      <c r="Z36" s="169" t="str">
        <f t="shared" si="1"/>
        <v/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190" s="283" customFormat="1" ht="17.25" hidden="1" customHeight="1" x14ac:dyDescent="0.25">
      <c r="A37" s="308"/>
      <c r="B37" s="313"/>
      <c r="C37" s="311"/>
      <c r="D37" s="314"/>
      <c r="E37" s="315" t="s">
        <v>96</v>
      </c>
      <c r="F37" s="431">
        <v>720.8</v>
      </c>
      <c r="G37" s="915">
        <v>720.8</v>
      </c>
      <c r="H37" s="432">
        <v>720.8</v>
      </c>
      <c r="I37" s="433">
        <f>H37/H6</f>
        <v>4.4075571750297939E-3</v>
      </c>
      <c r="J37" s="434">
        <f t="shared" si="15"/>
        <v>0</v>
      </c>
      <c r="K37" s="416">
        <f t="shared" si="16"/>
        <v>1</v>
      </c>
      <c r="L37" s="497"/>
      <c r="M37" s="498"/>
      <c r="N37" s="437"/>
      <c r="O37" s="710"/>
      <c r="P37" s="438">
        <f>O37-N37</f>
        <v>0</v>
      </c>
      <c r="Q37" s="439"/>
      <c r="R37" s="440">
        <f t="shared" si="68"/>
        <v>720.8</v>
      </c>
      <c r="S37" s="437">
        <f>SUM(F37,M37)</f>
        <v>720.8</v>
      </c>
      <c r="T37" s="437">
        <f>SUM(G37,N37)</f>
        <v>720.8</v>
      </c>
      <c r="U37" s="441">
        <f t="shared" ref="U37" si="69">SUM(H37,O37)</f>
        <v>720.8</v>
      </c>
      <c r="V37" s="437">
        <f>U37-T37</f>
        <v>0</v>
      </c>
      <c r="W37" s="442">
        <f t="shared" si="3"/>
        <v>1</v>
      </c>
      <c r="X37" s="281"/>
      <c r="Y37" s="355" t="str">
        <f t="shared" si="0"/>
        <v/>
      </c>
      <c r="Z37" s="253" t="str">
        <f t="shared" si="1"/>
        <v/>
      </c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</row>
    <row r="38" spans="1:190" s="283" customFormat="1" ht="30" hidden="1" customHeight="1" x14ac:dyDescent="0.25">
      <c r="A38" s="308"/>
      <c r="B38" s="313"/>
      <c r="C38" s="311"/>
      <c r="D38" s="314"/>
      <c r="E38" s="316" t="s">
        <v>445</v>
      </c>
      <c r="F38" s="431"/>
      <c r="G38" s="915"/>
      <c r="H38" s="432"/>
      <c r="I38" s="433"/>
      <c r="J38" s="434"/>
      <c r="K38" s="416" t="e">
        <f t="shared" si="16"/>
        <v>#DIV/0!</v>
      </c>
      <c r="L38" s="497">
        <v>283.8</v>
      </c>
      <c r="M38" s="498">
        <v>283.8</v>
      </c>
      <c r="N38" s="437">
        <v>283.8</v>
      </c>
      <c r="O38" s="710">
        <v>251.7</v>
      </c>
      <c r="P38" s="438">
        <f>O38-N38</f>
        <v>-32.100000000000023</v>
      </c>
      <c r="Q38" s="439">
        <f>O38/N38</f>
        <v>0.88689217758985195</v>
      </c>
      <c r="R38" s="440">
        <f t="shared" ref="R38" si="70">SUM(F38,L38)</f>
        <v>283.8</v>
      </c>
      <c r="S38" s="437">
        <f>SUM(F38,M38)</f>
        <v>283.8</v>
      </c>
      <c r="T38" s="437">
        <f>SUM(G38,N38)</f>
        <v>283.8</v>
      </c>
      <c r="U38" s="441">
        <f t="shared" ref="U38" si="71">SUM(H38,O38)</f>
        <v>251.7</v>
      </c>
      <c r="V38" s="437">
        <f>U38-T38</f>
        <v>-32.100000000000023</v>
      </c>
      <c r="W38" s="442">
        <f t="shared" ref="W38" si="72">U38/T38</f>
        <v>0.88689217758985195</v>
      </c>
      <c r="X38" s="281"/>
      <c r="Y38" s="355" t="str">
        <f t="shared" ref="Y38" si="73">IF(J38&lt;=0,"",IF(J38&gt;0,"НІ"))</f>
        <v/>
      </c>
      <c r="Z38" s="253" t="str">
        <f t="shared" ref="Z38" si="74">IF(P38&lt;=0,"",IF(P38&gt;0,"НІ"))</f>
        <v/>
      </c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</row>
    <row r="39" spans="1:190" s="3" customFormat="1" ht="29.25" customHeight="1" x14ac:dyDescent="0.25">
      <c r="A39" s="42"/>
      <c r="B39" s="27" t="s">
        <v>16</v>
      </c>
      <c r="C39" s="69" t="s">
        <v>243</v>
      </c>
      <c r="D39" s="69" t="s">
        <v>217</v>
      </c>
      <c r="E39" s="124" t="s">
        <v>244</v>
      </c>
      <c r="F39" s="422">
        <v>33</v>
      </c>
      <c r="G39" s="890"/>
      <c r="H39" s="429">
        <v>0</v>
      </c>
      <c r="I39" s="423">
        <f>H39/H6</f>
        <v>0</v>
      </c>
      <c r="J39" s="411">
        <f>H39-G39</f>
        <v>0</v>
      </c>
      <c r="K39" s="416"/>
      <c r="L39" s="767"/>
      <c r="M39" s="777"/>
      <c r="N39" s="415"/>
      <c r="O39" s="764"/>
      <c r="P39" s="415"/>
      <c r="Q39" s="416"/>
      <c r="R39" s="417">
        <f t="shared" si="68"/>
        <v>33</v>
      </c>
      <c r="S39" s="414">
        <f t="shared" ref="S39:U41" si="75">SUM(F39,M39)</f>
        <v>33</v>
      </c>
      <c r="T39" s="415">
        <f t="shared" si="75"/>
        <v>0</v>
      </c>
      <c r="U39" s="418">
        <f t="shared" si="6"/>
        <v>0</v>
      </c>
      <c r="V39" s="415">
        <f t="shared" ref="V39:V42" si="76">U39-T39</f>
        <v>0</v>
      </c>
      <c r="W39" s="419"/>
      <c r="X39" s="14"/>
      <c r="Y39" s="354" t="str">
        <f t="shared" si="0"/>
        <v/>
      </c>
      <c r="Z39" s="169" t="str">
        <f t="shared" si="1"/>
        <v/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190" s="3" customFormat="1" ht="33.75" customHeight="1" x14ac:dyDescent="0.25">
      <c r="A40" s="42"/>
      <c r="B40" s="27" t="s">
        <v>17</v>
      </c>
      <c r="C40" s="69" t="s">
        <v>323</v>
      </c>
      <c r="D40" s="27" t="s">
        <v>217</v>
      </c>
      <c r="E40" s="125" t="s">
        <v>322</v>
      </c>
      <c r="F40" s="422">
        <v>2379.1999999999998</v>
      </c>
      <c r="G40" s="890">
        <v>776.7</v>
      </c>
      <c r="H40" s="409">
        <v>687.7</v>
      </c>
      <c r="I40" s="410">
        <f>H40/H6</f>
        <v>4.2051568663540361E-3</v>
      </c>
      <c r="J40" s="411">
        <f>H40-G40</f>
        <v>-89</v>
      </c>
      <c r="K40" s="412">
        <f>H40/G40</f>
        <v>0.885412643234196</v>
      </c>
      <c r="L40" s="767"/>
      <c r="M40" s="777"/>
      <c r="N40" s="415"/>
      <c r="O40" s="764"/>
      <c r="P40" s="415">
        <f>O40-N40</f>
        <v>0</v>
      </c>
      <c r="Q40" s="430"/>
      <c r="R40" s="417">
        <f t="shared" si="68"/>
        <v>2379.1999999999998</v>
      </c>
      <c r="S40" s="414">
        <f t="shared" si="75"/>
        <v>2379.1999999999998</v>
      </c>
      <c r="T40" s="415">
        <f t="shared" si="75"/>
        <v>776.7</v>
      </c>
      <c r="U40" s="418">
        <f t="shared" si="75"/>
        <v>687.7</v>
      </c>
      <c r="V40" s="415">
        <f t="shared" si="76"/>
        <v>-89</v>
      </c>
      <c r="W40" s="419">
        <f t="shared" si="3"/>
        <v>0.885412643234196</v>
      </c>
      <c r="X40" s="14"/>
      <c r="Y40" s="354" t="str">
        <f t="shared" si="0"/>
        <v/>
      </c>
      <c r="Z40" s="169" t="str">
        <f t="shared" si="1"/>
        <v/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190" s="3" customFormat="1" ht="22.9" hidden="1" customHeight="1" x14ac:dyDescent="0.25">
      <c r="A41" s="42"/>
      <c r="B41" s="27"/>
      <c r="C41" s="69" t="s">
        <v>373</v>
      </c>
      <c r="D41" s="27" t="s">
        <v>217</v>
      </c>
      <c r="E41" s="125" t="s">
        <v>374</v>
      </c>
      <c r="F41" s="422"/>
      <c r="G41" s="890"/>
      <c r="H41" s="409"/>
      <c r="I41" s="421">
        <f>H41/H6</f>
        <v>0</v>
      </c>
      <c r="J41" s="411">
        <f>H41-G41</f>
        <v>0</v>
      </c>
      <c r="K41" s="412" t="e">
        <f>H41/G41</f>
        <v>#DIV/0!</v>
      </c>
      <c r="L41" s="767"/>
      <c r="M41" s="777"/>
      <c r="N41" s="415"/>
      <c r="O41" s="764"/>
      <c r="P41" s="415"/>
      <c r="Q41" s="430"/>
      <c r="R41" s="417">
        <f t="shared" si="68"/>
        <v>0</v>
      </c>
      <c r="S41" s="414">
        <f t="shared" si="75"/>
        <v>0</v>
      </c>
      <c r="T41" s="415">
        <f t="shared" si="75"/>
        <v>0</v>
      </c>
      <c r="U41" s="418">
        <f t="shared" si="75"/>
        <v>0</v>
      </c>
      <c r="V41" s="415">
        <f>U41-T41</f>
        <v>0</v>
      </c>
      <c r="W41" s="419" t="e">
        <f t="shared" si="3"/>
        <v>#DIV/0!</v>
      </c>
      <c r="X41" s="14"/>
      <c r="Y41" s="354"/>
      <c r="Z41" s="16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190" ht="20.25" customHeight="1" x14ac:dyDescent="0.25">
      <c r="A42" s="42"/>
      <c r="B42" s="27" t="s">
        <v>19</v>
      </c>
      <c r="C42" s="69" t="s">
        <v>245</v>
      </c>
      <c r="D42" s="27" t="s">
        <v>217</v>
      </c>
      <c r="E42" s="125" t="s">
        <v>256</v>
      </c>
      <c r="F42" s="413">
        <v>1557.2</v>
      </c>
      <c r="G42" s="443">
        <v>530.9</v>
      </c>
      <c r="H42" s="444">
        <v>427.8</v>
      </c>
      <c r="I42" s="410">
        <f>H42/H6</f>
        <v>2.6159169804075275E-3</v>
      </c>
      <c r="J42" s="411">
        <f t="shared" ref="J42:J56" si="77">H42-G42</f>
        <v>-103.09999999999997</v>
      </c>
      <c r="K42" s="412">
        <f t="shared" ref="K42:K59" si="78">H42/G42</f>
        <v>0.80580146920323981</v>
      </c>
      <c r="L42" s="413">
        <v>56</v>
      </c>
      <c r="M42" s="414">
        <v>56</v>
      </c>
      <c r="N42" s="415">
        <v>56</v>
      </c>
      <c r="O42" s="418">
        <v>56</v>
      </c>
      <c r="P42" s="415">
        <f>O42-N42</f>
        <v>0</v>
      </c>
      <c r="Q42" s="430">
        <f>O42/N42</f>
        <v>1</v>
      </c>
      <c r="R42" s="417">
        <f t="shared" si="68"/>
        <v>1613.2</v>
      </c>
      <c r="S42" s="414">
        <f t="shared" ref="S42:U43" si="79">SUM(F42,M42)</f>
        <v>1613.2</v>
      </c>
      <c r="T42" s="415">
        <f t="shared" si="79"/>
        <v>586.9</v>
      </c>
      <c r="U42" s="418">
        <f t="shared" si="79"/>
        <v>483.8</v>
      </c>
      <c r="V42" s="415">
        <f t="shared" si="76"/>
        <v>-103.09999999999997</v>
      </c>
      <c r="W42" s="419">
        <f t="shared" si="3"/>
        <v>0.82433123189640489</v>
      </c>
      <c r="X42" s="14"/>
      <c r="Y42" s="354" t="str">
        <f t="shared" si="0"/>
        <v/>
      </c>
      <c r="Z42" s="169" t="str">
        <f t="shared" si="1"/>
        <v/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190" ht="21.75" customHeight="1" x14ac:dyDescent="0.25">
      <c r="A43" s="42"/>
      <c r="B43" s="27" t="s">
        <v>18</v>
      </c>
      <c r="C43" s="69" t="s">
        <v>324</v>
      </c>
      <c r="D43" s="27" t="s">
        <v>217</v>
      </c>
      <c r="E43" s="125" t="s">
        <v>248</v>
      </c>
      <c r="F43" s="413">
        <v>187.2</v>
      </c>
      <c r="G43" s="443">
        <v>39.799999999999997</v>
      </c>
      <c r="H43" s="444">
        <v>20.7</v>
      </c>
      <c r="I43" s="423">
        <f>H43/H6</f>
        <v>1.2657662808423519E-4</v>
      </c>
      <c r="J43" s="411">
        <f t="shared" si="77"/>
        <v>-19.099999999999998</v>
      </c>
      <c r="K43" s="412">
        <f t="shared" si="78"/>
        <v>0.52010050251256279</v>
      </c>
      <c r="L43" s="767"/>
      <c r="M43" s="777"/>
      <c r="N43" s="415"/>
      <c r="O43" s="508"/>
      <c r="P43" s="415"/>
      <c r="Q43" s="416"/>
      <c r="R43" s="417">
        <f t="shared" si="68"/>
        <v>187.2</v>
      </c>
      <c r="S43" s="414">
        <f t="shared" si="79"/>
        <v>187.2</v>
      </c>
      <c r="T43" s="415">
        <f t="shared" si="79"/>
        <v>39.799999999999997</v>
      </c>
      <c r="U43" s="418">
        <f t="shared" si="79"/>
        <v>20.7</v>
      </c>
      <c r="V43" s="415">
        <f>U43-T43</f>
        <v>-19.099999999999998</v>
      </c>
      <c r="W43" s="419">
        <f t="shared" si="3"/>
        <v>0.52010050251256279</v>
      </c>
      <c r="X43" s="14"/>
      <c r="Y43" s="354" t="str">
        <f t="shared" si="0"/>
        <v/>
      </c>
      <c r="Z43" s="169" t="str">
        <f t="shared" si="1"/>
        <v/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190" ht="41.45" customHeight="1" x14ac:dyDescent="0.25">
      <c r="A44" s="42"/>
      <c r="B44" s="27"/>
      <c r="C44" s="69" t="s">
        <v>367</v>
      </c>
      <c r="D44" s="27" t="s">
        <v>217</v>
      </c>
      <c r="E44" s="216" t="s">
        <v>368</v>
      </c>
      <c r="F44" s="413">
        <v>169.4</v>
      </c>
      <c r="G44" s="443">
        <v>20</v>
      </c>
      <c r="H44" s="444"/>
      <c r="I44" s="423">
        <f>H44/H6</f>
        <v>0</v>
      </c>
      <c r="J44" s="411">
        <f t="shared" si="77"/>
        <v>-20</v>
      </c>
      <c r="K44" s="412"/>
      <c r="L44" s="767"/>
      <c r="M44" s="777"/>
      <c r="N44" s="415"/>
      <c r="O44" s="508"/>
      <c r="P44" s="415"/>
      <c r="Q44" s="416"/>
      <c r="R44" s="417">
        <f t="shared" ref="R44" si="80">SUM(F44,L44)</f>
        <v>169.4</v>
      </c>
      <c r="S44" s="414">
        <f t="shared" ref="S44" si="81">SUM(F44,M44)</f>
        <v>169.4</v>
      </c>
      <c r="T44" s="415">
        <f t="shared" ref="T44" si="82">SUM(G44,N44)</f>
        <v>20</v>
      </c>
      <c r="U44" s="418">
        <f t="shared" ref="U44" si="83">SUM(H44,O44)</f>
        <v>0</v>
      </c>
      <c r="V44" s="415">
        <f>U44-T44</f>
        <v>-20</v>
      </c>
      <c r="W44" s="419"/>
      <c r="X44" s="14"/>
      <c r="Y44" s="354"/>
      <c r="Z44" s="16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190" ht="60.75" customHeight="1" x14ac:dyDescent="0.25">
      <c r="A45" s="42"/>
      <c r="B45" s="27" t="s">
        <v>77</v>
      </c>
      <c r="C45" s="69" t="s">
        <v>246</v>
      </c>
      <c r="D45" s="27" t="s">
        <v>238</v>
      </c>
      <c r="E45" s="122" t="s">
        <v>325</v>
      </c>
      <c r="F45" s="413">
        <v>68.7</v>
      </c>
      <c r="G45" s="443">
        <v>23</v>
      </c>
      <c r="H45" s="418">
        <v>18.3</v>
      </c>
      <c r="I45" s="423">
        <f>H45/H6</f>
        <v>1.1190107700200504E-4</v>
      </c>
      <c r="J45" s="411">
        <f t="shared" si="77"/>
        <v>-4.6999999999999993</v>
      </c>
      <c r="K45" s="412">
        <f t="shared" si="78"/>
        <v>0.79565217391304355</v>
      </c>
      <c r="L45" s="767"/>
      <c r="M45" s="777"/>
      <c r="N45" s="415"/>
      <c r="O45" s="508"/>
      <c r="P45" s="415">
        <f>O45-N45</f>
        <v>0</v>
      </c>
      <c r="Q45" s="416"/>
      <c r="R45" s="417">
        <f t="shared" si="4"/>
        <v>68.7</v>
      </c>
      <c r="S45" s="414">
        <f t="shared" si="5"/>
        <v>68.7</v>
      </c>
      <c r="T45" s="415">
        <f>SUM(G45,N45)</f>
        <v>23</v>
      </c>
      <c r="U45" s="418">
        <f t="shared" si="6"/>
        <v>18.3</v>
      </c>
      <c r="V45" s="415">
        <f t="shared" si="2"/>
        <v>-4.6999999999999993</v>
      </c>
      <c r="W45" s="419">
        <f t="shared" si="3"/>
        <v>0.79565217391304355</v>
      </c>
      <c r="X45" s="14"/>
      <c r="Y45" s="354" t="str">
        <f t="shared" si="0"/>
        <v/>
      </c>
      <c r="Z45" s="169" t="str">
        <f t="shared" si="1"/>
        <v/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190" ht="32.450000000000003" customHeight="1" x14ac:dyDescent="0.25">
      <c r="A46" s="42"/>
      <c r="B46" s="27"/>
      <c r="C46" s="69" t="s">
        <v>370</v>
      </c>
      <c r="D46" s="27" t="s">
        <v>206</v>
      </c>
      <c r="E46" s="145" t="s">
        <v>369</v>
      </c>
      <c r="F46" s="445">
        <v>62.7</v>
      </c>
      <c r="G46" s="415">
        <v>19.5</v>
      </c>
      <c r="H46" s="418">
        <v>4.5999999999999996</v>
      </c>
      <c r="I46" s="421">
        <f>H46/H6</f>
        <v>2.8128139574274487E-5</v>
      </c>
      <c r="J46" s="411">
        <f t="shared" ref="J46:J48" si="84">H46-G46</f>
        <v>-14.9</v>
      </c>
      <c r="K46" s="412">
        <f t="shared" si="78"/>
        <v>0.23589743589743589</v>
      </c>
      <c r="L46" s="767"/>
      <c r="M46" s="777"/>
      <c r="N46" s="415"/>
      <c r="O46" s="508"/>
      <c r="P46" s="415"/>
      <c r="Q46" s="416"/>
      <c r="R46" s="417">
        <f t="shared" si="4"/>
        <v>62.7</v>
      </c>
      <c r="S46" s="414">
        <f t="shared" si="5"/>
        <v>62.7</v>
      </c>
      <c r="T46" s="415">
        <f t="shared" ref="T46:T53" si="85">SUM(G46,N46)</f>
        <v>19.5</v>
      </c>
      <c r="U46" s="418">
        <f t="shared" si="6"/>
        <v>4.5999999999999996</v>
      </c>
      <c r="V46" s="415">
        <f t="shared" ref="V46:V52" si="86">U46-T46</f>
        <v>-14.9</v>
      </c>
      <c r="W46" s="419">
        <f t="shared" si="3"/>
        <v>0.23589743589743589</v>
      </c>
      <c r="X46" s="14"/>
      <c r="Y46" s="354"/>
      <c r="Z46" s="16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190" ht="61.15" hidden="1" customHeight="1" x14ac:dyDescent="0.25">
      <c r="A47" s="42"/>
      <c r="B47" s="27"/>
      <c r="C47" s="69" t="s">
        <v>435</v>
      </c>
      <c r="D47" s="27" t="s">
        <v>208</v>
      </c>
      <c r="E47" s="250" t="s">
        <v>436</v>
      </c>
      <c r="F47" s="445"/>
      <c r="G47" s="415"/>
      <c r="H47" s="418"/>
      <c r="I47" s="410">
        <f>H47/H5</f>
        <v>0</v>
      </c>
      <c r="J47" s="411">
        <f t="shared" si="84"/>
        <v>0</v>
      </c>
      <c r="K47" s="412"/>
      <c r="L47" s="767"/>
      <c r="M47" s="777"/>
      <c r="N47" s="415"/>
      <c r="O47" s="508"/>
      <c r="P47" s="415">
        <f>O47-N47</f>
        <v>0</v>
      </c>
      <c r="Q47" s="430" t="e">
        <f>O47/N47</f>
        <v>#DIV/0!</v>
      </c>
      <c r="R47" s="417">
        <f t="shared" si="4"/>
        <v>0</v>
      </c>
      <c r="S47" s="414">
        <f t="shared" si="5"/>
        <v>0</v>
      </c>
      <c r="T47" s="415">
        <f t="shared" si="85"/>
        <v>0</v>
      </c>
      <c r="U47" s="418">
        <f t="shared" si="6"/>
        <v>0</v>
      </c>
      <c r="V47" s="415">
        <f t="shared" si="86"/>
        <v>0</v>
      </c>
      <c r="W47" s="419" t="e">
        <f t="shared" si="3"/>
        <v>#DIV/0!</v>
      </c>
      <c r="X47" s="14"/>
      <c r="Y47" s="354"/>
      <c r="Z47" s="16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190" s="284" customFormat="1" ht="24.6" hidden="1" customHeight="1" x14ac:dyDescent="0.25">
      <c r="A48" s="308"/>
      <c r="B48" s="309"/>
      <c r="C48" s="310"/>
      <c r="D48" s="311"/>
      <c r="E48" s="312" t="s">
        <v>438</v>
      </c>
      <c r="F48" s="446"/>
      <c r="G48" s="891"/>
      <c r="H48" s="447"/>
      <c r="I48" s="433"/>
      <c r="J48" s="448">
        <f t="shared" si="84"/>
        <v>0</v>
      </c>
      <c r="K48" s="449"/>
      <c r="L48" s="715">
        <v>965.9</v>
      </c>
      <c r="M48" s="714">
        <v>965.9</v>
      </c>
      <c r="N48" s="450">
        <v>965.9</v>
      </c>
      <c r="O48" s="716">
        <v>965.9</v>
      </c>
      <c r="P48" s="452">
        <f t="shared" ref="P48" si="87">O48-N48</f>
        <v>0</v>
      </c>
      <c r="Q48" s="439">
        <f t="shared" ref="Q48" si="88">O48/N48</f>
        <v>1</v>
      </c>
      <c r="R48" s="453">
        <f t="shared" si="4"/>
        <v>965.9</v>
      </c>
      <c r="S48" s="450">
        <f t="shared" si="5"/>
        <v>965.9</v>
      </c>
      <c r="T48" s="450">
        <f t="shared" si="85"/>
        <v>965.9</v>
      </c>
      <c r="U48" s="451">
        <f t="shared" si="6"/>
        <v>965.9</v>
      </c>
      <c r="V48" s="450">
        <f t="shared" si="86"/>
        <v>0</v>
      </c>
      <c r="W48" s="442">
        <f t="shared" si="3"/>
        <v>1</v>
      </c>
      <c r="X48" s="281"/>
      <c r="Y48" s="355"/>
      <c r="Z48" s="253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  <c r="ET48" s="283"/>
      <c r="EU48" s="283"/>
      <c r="EV48" s="283"/>
      <c r="EW48" s="283"/>
      <c r="EX48" s="283"/>
      <c r="EY48" s="283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3"/>
      <c r="FQ48" s="283"/>
      <c r="FR48" s="283"/>
      <c r="FS48" s="283"/>
      <c r="FT48" s="283"/>
      <c r="FU48" s="283"/>
      <c r="FV48" s="283"/>
      <c r="FW48" s="283"/>
      <c r="FX48" s="283"/>
      <c r="FY48" s="283"/>
      <c r="FZ48" s="283"/>
      <c r="GA48" s="283"/>
      <c r="GB48" s="283"/>
      <c r="GC48" s="283"/>
      <c r="GD48" s="283"/>
      <c r="GE48" s="283"/>
      <c r="GF48" s="283"/>
      <c r="GG48" s="283"/>
      <c r="GH48" s="283"/>
    </row>
    <row r="49" spans="1:190" ht="161.44999999999999" hidden="1" customHeight="1" x14ac:dyDescent="0.25">
      <c r="A49" s="42"/>
      <c r="B49" s="27"/>
      <c r="C49" s="69" t="s">
        <v>418</v>
      </c>
      <c r="D49" s="27" t="s">
        <v>208</v>
      </c>
      <c r="E49" s="250" t="s">
        <v>437</v>
      </c>
      <c r="F49" s="445"/>
      <c r="G49" s="415"/>
      <c r="H49" s="418"/>
      <c r="I49" s="410">
        <f>H49/H6</f>
        <v>0</v>
      </c>
      <c r="J49" s="411">
        <f t="shared" ref="J49:J50" si="89">H49-G49</f>
        <v>0</v>
      </c>
      <c r="K49" s="412"/>
      <c r="L49" s="767"/>
      <c r="M49" s="777"/>
      <c r="N49" s="415"/>
      <c r="O49" s="508"/>
      <c r="P49" s="415">
        <f>O49-N49</f>
        <v>0</v>
      </c>
      <c r="Q49" s="430" t="e">
        <f>O49/N49</f>
        <v>#DIV/0!</v>
      </c>
      <c r="R49" s="417">
        <f t="shared" ref="R49:R50" si="90">SUM(F49,L49)</f>
        <v>0</v>
      </c>
      <c r="S49" s="414">
        <f t="shared" ref="S49:S50" si="91">SUM(F49,M49)</f>
        <v>0</v>
      </c>
      <c r="T49" s="415">
        <f t="shared" ref="T49:T50" si="92">SUM(G49,N49)</f>
        <v>0</v>
      </c>
      <c r="U49" s="418">
        <f t="shared" ref="U49:U50" si="93">SUM(H49,O49)</f>
        <v>0</v>
      </c>
      <c r="V49" s="415">
        <f t="shared" ref="V49:V50" si="94">U49-T49</f>
        <v>0</v>
      </c>
      <c r="W49" s="419" t="e">
        <f t="shared" ref="W49:W50" si="95">U49/T49</f>
        <v>#DIV/0!</v>
      </c>
      <c r="X49" s="14"/>
      <c r="Y49" s="354"/>
      <c r="Z49" s="16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190" s="284" customFormat="1" ht="24.6" hidden="1" customHeight="1" x14ac:dyDescent="0.25">
      <c r="A50" s="308"/>
      <c r="B50" s="309"/>
      <c r="C50" s="310"/>
      <c r="D50" s="311"/>
      <c r="E50" s="312" t="s">
        <v>438</v>
      </c>
      <c r="F50" s="446"/>
      <c r="G50" s="891"/>
      <c r="H50" s="447"/>
      <c r="I50" s="433">
        <f>H50/H6</f>
        <v>0</v>
      </c>
      <c r="J50" s="448">
        <f t="shared" si="89"/>
        <v>0</v>
      </c>
      <c r="K50" s="449"/>
      <c r="L50" s="715">
        <v>1006.9</v>
      </c>
      <c r="M50" s="714">
        <v>1006.9</v>
      </c>
      <c r="N50" s="450">
        <v>1006.9</v>
      </c>
      <c r="O50" s="716">
        <v>853.9</v>
      </c>
      <c r="P50" s="452">
        <f t="shared" ref="P50" si="96">O50-N50</f>
        <v>-153</v>
      </c>
      <c r="Q50" s="439">
        <f t="shared" ref="Q50" si="97">O50/N50</f>
        <v>0.84804846558744662</v>
      </c>
      <c r="R50" s="453">
        <f t="shared" si="90"/>
        <v>1006.9</v>
      </c>
      <c r="S50" s="450">
        <f t="shared" si="91"/>
        <v>1006.9</v>
      </c>
      <c r="T50" s="450">
        <f t="shared" si="92"/>
        <v>1006.9</v>
      </c>
      <c r="U50" s="451">
        <f t="shared" si="93"/>
        <v>853.9</v>
      </c>
      <c r="V50" s="450">
        <f t="shared" si="94"/>
        <v>-153</v>
      </c>
      <c r="W50" s="442">
        <f t="shared" si="95"/>
        <v>0.84804846558744662</v>
      </c>
      <c r="X50" s="281"/>
      <c r="Y50" s="355"/>
      <c r="Z50" s="253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  <c r="EO50" s="283"/>
      <c r="EP50" s="283"/>
      <c r="EQ50" s="283"/>
      <c r="ER50" s="283"/>
      <c r="ES50" s="283"/>
      <c r="ET50" s="283"/>
      <c r="EU50" s="283"/>
      <c r="EV50" s="283"/>
      <c r="EW50" s="283"/>
      <c r="EX50" s="283"/>
      <c r="EY50" s="283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3"/>
      <c r="FQ50" s="283"/>
      <c r="FR50" s="283"/>
      <c r="FS50" s="283"/>
      <c r="FT50" s="283"/>
      <c r="FU50" s="283"/>
      <c r="FV50" s="283"/>
      <c r="FW50" s="283"/>
      <c r="FX50" s="283"/>
      <c r="FY50" s="283"/>
      <c r="FZ50" s="283"/>
      <c r="GA50" s="283"/>
      <c r="GB50" s="283"/>
      <c r="GC50" s="283"/>
      <c r="GD50" s="283"/>
      <c r="GE50" s="283"/>
      <c r="GF50" s="283"/>
      <c r="GG50" s="283"/>
      <c r="GH50" s="283"/>
    </row>
    <row r="51" spans="1:190" ht="162.6" hidden="1" customHeight="1" x14ac:dyDescent="0.25">
      <c r="A51" s="42"/>
      <c r="B51" s="27"/>
      <c r="C51" s="69" t="s">
        <v>411</v>
      </c>
      <c r="D51" s="27" t="s">
        <v>208</v>
      </c>
      <c r="E51" s="145" t="s">
        <v>420</v>
      </c>
      <c r="F51" s="445"/>
      <c r="G51" s="454"/>
      <c r="H51" s="418"/>
      <c r="I51" s="410">
        <f>H51/H6</f>
        <v>0</v>
      </c>
      <c r="J51" s="411">
        <f t="shared" ref="J51:J52" si="98">H51-G51</f>
        <v>0</v>
      </c>
      <c r="K51" s="412"/>
      <c r="L51" s="767"/>
      <c r="M51" s="777"/>
      <c r="N51" s="415"/>
      <c r="O51" s="508"/>
      <c r="P51" s="415">
        <f>O51-N51</f>
        <v>0</v>
      </c>
      <c r="Q51" s="430" t="e">
        <f>O51/N51</f>
        <v>#DIV/0!</v>
      </c>
      <c r="R51" s="417">
        <f t="shared" si="4"/>
        <v>0</v>
      </c>
      <c r="S51" s="414">
        <f t="shared" si="5"/>
        <v>0</v>
      </c>
      <c r="T51" s="415">
        <f t="shared" si="85"/>
        <v>0</v>
      </c>
      <c r="U51" s="418">
        <f t="shared" si="6"/>
        <v>0</v>
      </c>
      <c r="V51" s="415">
        <f t="shared" si="86"/>
        <v>0</v>
      </c>
      <c r="W51" s="419" t="e">
        <f t="shared" si="3"/>
        <v>#DIV/0!</v>
      </c>
      <c r="X51" s="14"/>
      <c r="Y51" s="354"/>
      <c r="Z51" s="16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190" s="284" customFormat="1" ht="27.6" hidden="1" customHeight="1" x14ac:dyDescent="0.25">
      <c r="A52" s="308"/>
      <c r="B52" s="309"/>
      <c r="C52" s="310"/>
      <c r="D52" s="311"/>
      <c r="E52" s="317" t="s">
        <v>438</v>
      </c>
      <c r="F52" s="446"/>
      <c r="G52" s="891"/>
      <c r="H52" s="447"/>
      <c r="I52" s="433">
        <f>H52/H6</f>
        <v>0</v>
      </c>
      <c r="J52" s="448">
        <f t="shared" si="98"/>
        <v>0</v>
      </c>
      <c r="K52" s="449"/>
      <c r="L52" s="715">
        <v>775.4</v>
      </c>
      <c r="M52" s="714">
        <v>775.4</v>
      </c>
      <c r="N52" s="450">
        <v>775.4</v>
      </c>
      <c r="O52" s="716">
        <v>775.4</v>
      </c>
      <c r="P52" s="452">
        <f t="shared" ref="P52" si="99">O52-N52</f>
        <v>0</v>
      </c>
      <c r="Q52" s="439">
        <f t="shared" ref="Q52" si="100">O52/N52</f>
        <v>1</v>
      </c>
      <c r="R52" s="453">
        <f t="shared" si="4"/>
        <v>775.4</v>
      </c>
      <c r="S52" s="450">
        <f t="shared" si="5"/>
        <v>775.4</v>
      </c>
      <c r="T52" s="450">
        <f t="shared" si="85"/>
        <v>775.4</v>
      </c>
      <c r="U52" s="451">
        <f t="shared" si="6"/>
        <v>775.4</v>
      </c>
      <c r="V52" s="450">
        <f t="shared" si="86"/>
        <v>0</v>
      </c>
      <c r="W52" s="442">
        <f t="shared" si="3"/>
        <v>1</v>
      </c>
      <c r="X52" s="281"/>
      <c r="Y52" s="355"/>
      <c r="Z52" s="253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  <c r="EO52" s="283"/>
      <c r="EP52" s="283"/>
      <c r="EQ52" s="283"/>
      <c r="ER52" s="283"/>
      <c r="ES52" s="283"/>
      <c r="ET52" s="283"/>
      <c r="EU52" s="283"/>
      <c r="EV52" s="283"/>
      <c r="EW52" s="283"/>
      <c r="EX52" s="283"/>
      <c r="EY52" s="283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3"/>
      <c r="FQ52" s="283"/>
      <c r="FR52" s="283"/>
      <c r="FS52" s="283"/>
      <c r="FT52" s="283"/>
      <c r="FU52" s="283"/>
      <c r="FV52" s="283"/>
      <c r="FW52" s="283"/>
      <c r="FX52" s="283"/>
      <c r="FY52" s="283"/>
      <c r="FZ52" s="283"/>
      <c r="GA52" s="283"/>
      <c r="GB52" s="283"/>
      <c r="GC52" s="283"/>
      <c r="GD52" s="283"/>
      <c r="GE52" s="283"/>
      <c r="GF52" s="283"/>
      <c r="GG52" s="283"/>
      <c r="GH52" s="283"/>
    </row>
    <row r="53" spans="1:190" ht="118.15" hidden="1" customHeight="1" x14ac:dyDescent="0.25">
      <c r="A53" s="42"/>
      <c r="B53" s="27"/>
      <c r="C53" s="69" t="s">
        <v>371</v>
      </c>
      <c r="D53" s="27" t="s">
        <v>217</v>
      </c>
      <c r="E53" s="145" t="s">
        <v>372</v>
      </c>
      <c r="F53" s="445"/>
      <c r="G53" s="454"/>
      <c r="H53" s="418"/>
      <c r="I53" s="421">
        <f>H53/H6</f>
        <v>0</v>
      </c>
      <c r="J53" s="411">
        <f t="shared" ref="J53" si="101">H53-G53</f>
        <v>0</v>
      </c>
      <c r="K53" s="412" t="e">
        <f t="shared" ref="K53" si="102">H53/G53</f>
        <v>#DIV/0!</v>
      </c>
      <c r="L53" s="767"/>
      <c r="M53" s="777"/>
      <c r="N53" s="415"/>
      <c r="O53" s="508"/>
      <c r="P53" s="415"/>
      <c r="Q53" s="416"/>
      <c r="R53" s="417">
        <f t="shared" si="4"/>
        <v>0</v>
      </c>
      <c r="S53" s="414">
        <f t="shared" si="5"/>
        <v>0</v>
      </c>
      <c r="T53" s="415">
        <f t="shared" si="85"/>
        <v>0</v>
      </c>
      <c r="U53" s="418">
        <f t="shared" si="6"/>
        <v>0</v>
      </c>
      <c r="V53" s="415">
        <f t="shared" ref="V53" si="103">U53-T53</f>
        <v>0</v>
      </c>
      <c r="W53" s="419" t="e">
        <f t="shared" si="3"/>
        <v>#DIV/0!</v>
      </c>
      <c r="X53" s="14"/>
      <c r="Y53" s="354"/>
      <c r="Z53" s="16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190" s="5" customFormat="1" ht="20.25" customHeight="1" thickBot="1" x14ac:dyDescent="0.3">
      <c r="A54" s="42"/>
      <c r="B54" s="26" t="s">
        <v>15</v>
      </c>
      <c r="C54" s="26" t="s">
        <v>326</v>
      </c>
      <c r="D54" s="26" t="s">
        <v>141</v>
      </c>
      <c r="E54" s="143" t="s">
        <v>327</v>
      </c>
      <c r="F54" s="445">
        <v>3600.7</v>
      </c>
      <c r="G54" s="455">
        <v>2522.5</v>
      </c>
      <c r="H54" s="418">
        <v>1263</v>
      </c>
      <c r="I54" s="410">
        <f>H54/H6</f>
        <v>7.723008757023626E-3</v>
      </c>
      <c r="J54" s="456">
        <f t="shared" si="77"/>
        <v>-1259.5</v>
      </c>
      <c r="K54" s="412">
        <f t="shared" si="78"/>
        <v>0.50069375619425172</v>
      </c>
      <c r="L54" s="767"/>
      <c r="M54" s="777"/>
      <c r="N54" s="415"/>
      <c r="O54" s="508"/>
      <c r="P54" s="415"/>
      <c r="Q54" s="416"/>
      <c r="R54" s="413">
        <f t="shared" si="4"/>
        <v>3600.7</v>
      </c>
      <c r="S54" s="414">
        <f t="shared" si="5"/>
        <v>3600.7</v>
      </c>
      <c r="T54" s="415">
        <f>SUM(G54,N54)</f>
        <v>2522.5</v>
      </c>
      <c r="U54" s="418">
        <f t="shared" si="6"/>
        <v>1263</v>
      </c>
      <c r="V54" s="415">
        <f t="shared" si="2"/>
        <v>-1259.5</v>
      </c>
      <c r="W54" s="483">
        <f t="shared" si="3"/>
        <v>0.50069375619425172</v>
      </c>
      <c r="X54" s="14"/>
      <c r="Y54" s="354" t="str">
        <f t="shared" si="0"/>
        <v/>
      </c>
      <c r="Z54" s="169" t="str">
        <f t="shared" si="1"/>
        <v/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</row>
    <row r="55" spans="1:190" s="3" customFormat="1" ht="23.25" customHeight="1" thickBot="1" x14ac:dyDescent="0.3">
      <c r="A55" s="40"/>
      <c r="B55" s="32"/>
      <c r="C55" s="32"/>
      <c r="D55" s="32"/>
      <c r="E55" s="348" t="s">
        <v>90</v>
      </c>
      <c r="F55" s="458">
        <f>SUM(F56,F101,F107,F88)</f>
        <v>296063.40000000002</v>
      </c>
      <c r="G55" s="459">
        <f>SUM(G56,G101,G107,G88)</f>
        <v>98434.1</v>
      </c>
      <c r="H55" s="388">
        <f>SUM(H56,H101,H107,H88)</f>
        <v>86312.8</v>
      </c>
      <c r="I55" s="460">
        <f>H55/H6</f>
        <v>0.52778662727096504</v>
      </c>
      <c r="J55" s="461">
        <f t="shared" si="77"/>
        <v>-12121.300000000003</v>
      </c>
      <c r="K55" s="462">
        <f t="shared" si="78"/>
        <v>0.87685873086664068</v>
      </c>
      <c r="L55" s="463">
        <f>SUM(L56,L101,L107,L88)</f>
        <v>12367.8</v>
      </c>
      <c r="M55" s="379">
        <f>SUM(M56,M101,M107,M88)</f>
        <v>12883.099999999999</v>
      </c>
      <c r="N55" s="464">
        <f>SUM(N56,N101,N107,N88)</f>
        <v>4206.2</v>
      </c>
      <c r="O55" s="371">
        <f>SUM(O56,O101,O107,O88)</f>
        <v>3600.9</v>
      </c>
      <c r="P55" s="464">
        <f t="shared" ref="P55:P63" si="104">O55-N55</f>
        <v>-605.29999999999973</v>
      </c>
      <c r="Q55" s="465">
        <f t="shared" ref="Q55:Q63" si="105">O55/N55</f>
        <v>0.85609338595406781</v>
      </c>
      <c r="R55" s="463">
        <f t="shared" si="4"/>
        <v>308431.2</v>
      </c>
      <c r="S55" s="379">
        <f t="shared" si="5"/>
        <v>308946.5</v>
      </c>
      <c r="T55" s="464">
        <f>SUM(G55,N55)</f>
        <v>102640.3</v>
      </c>
      <c r="U55" s="371">
        <f t="shared" si="6"/>
        <v>89913.7</v>
      </c>
      <c r="V55" s="464">
        <f t="shared" si="2"/>
        <v>-12726.600000000006</v>
      </c>
      <c r="W55" s="395">
        <f t="shared" si="3"/>
        <v>0.87600776692975368</v>
      </c>
      <c r="X55" s="14"/>
      <c r="Y55" s="354" t="str">
        <f t="shared" si="0"/>
        <v/>
      </c>
      <c r="Z55" s="169" t="str">
        <f t="shared" si="1"/>
        <v/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190" s="18" customFormat="1" ht="21" customHeight="1" thickBot="1" x14ac:dyDescent="0.3">
      <c r="A56" s="40">
        <v>2</v>
      </c>
      <c r="B56" s="33" t="s">
        <v>21</v>
      </c>
      <c r="C56" s="33" t="s">
        <v>134</v>
      </c>
      <c r="D56" s="33"/>
      <c r="E56" s="347" t="s">
        <v>74</v>
      </c>
      <c r="F56" s="463">
        <f>SUM(F57,F63,F76,F79:F80,F82:F84,F87)</f>
        <v>218425.1</v>
      </c>
      <c r="G56" s="464">
        <f>SUM(G57,G63,G76,G79:G80,G82:G84,G87)</f>
        <v>73351.600000000006</v>
      </c>
      <c r="H56" s="371">
        <f>SUM(H57,H63,H76,H79:H80,H82:H84,H87)</f>
        <v>65135.700000000004</v>
      </c>
      <c r="I56" s="466">
        <f>H56/H6</f>
        <v>0.39829262192784154</v>
      </c>
      <c r="J56" s="467">
        <f t="shared" si="77"/>
        <v>-8215.9000000000015</v>
      </c>
      <c r="K56" s="395">
        <f t="shared" si="78"/>
        <v>0.887992899950376</v>
      </c>
      <c r="L56" s="463">
        <f>SUM(L57,L63,L76,L79:L80,L82:L84,L87)</f>
        <v>7150.5</v>
      </c>
      <c r="M56" s="464">
        <f>SUM(M57,M63,M76,M79:M80,M82:M84,M87)</f>
        <v>7564.5999999999995</v>
      </c>
      <c r="N56" s="464">
        <f>SUM(N57,N63,N76,N79:N80,N82:N84,N87)</f>
        <v>2666.4999999999995</v>
      </c>
      <c r="O56" s="371">
        <f>SUM(O57,O63,O76,O79:O80,O82:O84,O87)</f>
        <v>2155</v>
      </c>
      <c r="P56" s="367">
        <f t="shared" si="104"/>
        <v>-511.49999999999955</v>
      </c>
      <c r="Q56" s="468">
        <f t="shared" si="105"/>
        <v>0.80817551096943574</v>
      </c>
      <c r="R56" s="463">
        <f>SUM(R57,R63,R76,R79:R80,R82:R84,R87)</f>
        <v>225575.59999999998</v>
      </c>
      <c r="S56" s="464">
        <f>SUM(S57,S63,S76,S79:S80,S82:S84,S87)</f>
        <v>225989.7</v>
      </c>
      <c r="T56" s="464">
        <f>SUM(T57,T63,T76,T79:T80,T82:T84,T87)</f>
        <v>76018.100000000006</v>
      </c>
      <c r="U56" s="371">
        <f>SUM(U57,U63,U76,U79:U80,U82:U84,U87)</f>
        <v>67290.7</v>
      </c>
      <c r="V56" s="464">
        <f t="shared" si="2"/>
        <v>-8727.4000000000087</v>
      </c>
      <c r="W56" s="395">
        <f t="shared" si="3"/>
        <v>0.88519313163575508</v>
      </c>
      <c r="X56" s="23"/>
      <c r="Y56" s="354" t="str">
        <f t="shared" si="0"/>
        <v/>
      </c>
      <c r="Z56" s="169" t="str">
        <f t="shared" si="1"/>
        <v/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</row>
    <row r="57" spans="1:190" s="18" customFormat="1" ht="18.75" customHeight="1" x14ac:dyDescent="0.25">
      <c r="A57" s="41"/>
      <c r="B57" s="139">
        <v>70101</v>
      </c>
      <c r="C57" s="140">
        <v>1010</v>
      </c>
      <c r="D57" s="141" t="s">
        <v>136</v>
      </c>
      <c r="E57" s="249" t="s">
        <v>328</v>
      </c>
      <c r="F57" s="469">
        <v>71062.7</v>
      </c>
      <c r="G57" s="917">
        <v>22700</v>
      </c>
      <c r="H57" s="470">
        <v>21347</v>
      </c>
      <c r="I57" s="471">
        <f>H57/H6</f>
        <v>0.13053291206348641</v>
      </c>
      <c r="J57" s="425">
        <f t="shared" ref="J57:J88" si="106">H57-G57</f>
        <v>-1353</v>
      </c>
      <c r="K57" s="472">
        <f t="shared" si="78"/>
        <v>0.94039647577092511</v>
      </c>
      <c r="L57" s="417">
        <v>3416.9</v>
      </c>
      <c r="M57" s="473">
        <v>3421.7</v>
      </c>
      <c r="N57" s="473">
        <v>1185.4000000000001</v>
      </c>
      <c r="O57" s="474">
        <v>1081.9000000000001</v>
      </c>
      <c r="P57" s="425">
        <f t="shared" si="104"/>
        <v>-103.5</v>
      </c>
      <c r="Q57" s="430">
        <f t="shared" si="105"/>
        <v>0.91268770035431079</v>
      </c>
      <c r="R57" s="417">
        <f t="shared" si="4"/>
        <v>74479.599999999991</v>
      </c>
      <c r="S57" s="473">
        <f t="shared" si="5"/>
        <v>74484.399999999994</v>
      </c>
      <c r="T57" s="425">
        <f t="shared" ref="T57:T67" si="107">SUM(G57,N57)</f>
        <v>23885.4</v>
      </c>
      <c r="U57" s="474">
        <f t="shared" si="6"/>
        <v>22428.9</v>
      </c>
      <c r="V57" s="425">
        <f t="shared" si="2"/>
        <v>-1456.5</v>
      </c>
      <c r="W57" s="407">
        <f t="shared" si="3"/>
        <v>0.93902132683564021</v>
      </c>
      <c r="X57" s="23"/>
      <c r="Y57" s="354" t="str">
        <f t="shared" si="0"/>
        <v/>
      </c>
      <c r="Z57" s="169" t="str">
        <f t="shared" si="1"/>
        <v/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</row>
    <row r="58" spans="1:190" s="177" customFormat="1" ht="43.5" hidden="1" customHeight="1" thickBot="1" x14ac:dyDescent="0.3">
      <c r="A58" s="178"/>
      <c r="B58" s="180"/>
      <c r="C58" s="181"/>
      <c r="D58" s="168"/>
      <c r="E58" s="171" t="s">
        <v>303</v>
      </c>
      <c r="F58" s="772"/>
      <c r="G58" s="773"/>
      <c r="H58" s="501"/>
      <c r="I58" s="476">
        <f>H58/H6</f>
        <v>0</v>
      </c>
      <c r="J58" s="477">
        <f t="shared" si="106"/>
        <v>0</v>
      </c>
      <c r="K58" s="478" t="e">
        <f t="shared" si="78"/>
        <v>#DIV/0!</v>
      </c>
      <c r="L58" s="884"/>
      <c r="M58" s="479"/>
      <c r="N58" s="479"/>
      <c r="O58" s="441"/>
      <c r="P58" s="480">
        <f t="shared" si="104"/>
        <v>0</v>
      </c>
      <c r="Q58" s="481" t="e">
        <f t="shared" si="105"/>
        <v>#DIV/0!</v>
      </c>
      <c r="R58" s="482">
        <f t="shared" si="4"/>
        <v>0</v>
      </c>
      <c r="S58" s="479">
        <f t="shared" si="5"/>
        <v>0</v>
      </c>
      <c r="T58" s="480">
        <f t="shared" si="107"/>
        <v>0</v>
      </c>
      <c r="U58" s="441">
        <f t="shared" si="6"/>
        <v>0</v>
      </c>
      <c r="V58" s="480">
        <f t="shared" si="2"/>
        <v>0</v>
      </c>
      <c r="W58" s="483" t="e">
        <f t="shared" si="3"/>
        <v>#DIV/0!</v>
      </c>
      <c r="X58" s="172"/>
      <c r="Y58" s="355" t="str">
        <f t="shared" si="0"/>
        <v/>
      </c>
      <c r="Z58" s="173" t="str">
        <f t="shared" si="1"/>
        <v/>
      </c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  <c r="EX58" s="175"/>
      <c r="EY58" s="175"/>
      <c r="EZ58" s="175"/>
      <c r="FA58" s="175"/>
      <c r="FB58" s="175"/>
      <c r="FC58" s="175"/>
      <c r="FD58" s="175"/>
      <c r="FE58" s="175"/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</row>
    <row r="59" spans="1:190" s="177" customFormat="1" ht="29.25" hidden="1" customHeight="1" x14ac:dyDescent="0.25">
      <c r="A59" s="178"/>
      <c r="B59" s="180"/>
      <c r="C59" s="181"/>
      <c r="D59" s="168"/>
      <c r="E59" s="176" t="s">
        <v>302</v>
      </c>
      <c r="F59" s="772"/>
      <c r="G59" s="773"/>
      <c r="H59" s="501"/>
      <c r="I59" s="476">
        <f>H59/H6</f>
        <v>0</v>
      </c>
      <c r="J59" s="477">
        <f t="shared" si="106"/>
        <v>0</v>
      </c>
      <c r="K59" s="478" t="e">
        <f t="shared" si="78"/>
        <v>#DIV/0!</v>
      </c>
      <c r="L59" s="884"/>
      <c r="M59" s="479"/>
      <c r="N59" s="479"/>
      <c r="O59" s="441"/>
      <c r="P59" s="480">
        <f t="shared" si="104"/>
        <v>0</v>
      </c>
      <c r="Q59" s="481" t="e">
        <f t="shared" si="105"/>
        <v>#DIV/0!</v>
      </c>
      <c r="R59" s="482">
        <f t="shared" ref="R59:R61" si="108">SUM(F59,L59)</f>
        <v>0</v>
      </c>
      <c r="S59" s="479">
        <f t="shared" ref="S59:S61" si="109">SUM(F59,M59)</f>
        <v>0</v>
      </c>
      <c r="T59" s="480">
        <f t="shared" ref="T59:T61" si="110">SUM(G59,N59)</f>
        <v>0</v>
      </c>
      <c r="U59" s="441">
        <f t="shared" ref="U59:U61" si="111">SUM(H59,O59)</f>
        <v>0</v>
      </c>
      <c r="V59" s="480">
        <f t="shared" si="2"/>
        <v>0</v>
      </c>
      <c r="W59" s="484" t="e">
        <f t="shared" si="3"/>
        <v>#DIV/0!</v>
      </c>
      <c r="X59" s="172"/>
      <c r="Y59" s="355"/>
      <c r="Z59" s="173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  <c r="FQ59" s="175"/>
      <c r="FR59" s="175"/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</row>
    <row r="60" spans="1:190" s="177" customFormat="1" ht="29.25" hidden="1" customHeight="1" x14ac:dyDescent="0.25">
      <c r="A60" s="308"/>
      <c r="B60" s="309"/>
      <c r="C60" s="310"/>
      <c r="D60" s="311"/>
      <c r="E60" s="318" t="s">
        <v>428</v>
      </c>
      <c r="F60" s="711"/>
      <c r="G60" s="500"/>
      <c r="H60" s="501"/>
      <c r="I60" s="485"/>
      <c r="J60" s="434"/>
      <c r="K60" s="486"/>
      <c r="L60" s="436">
        <v>2866.3</v>
      </c>
      <c r="M60" s="437">
        <v>2866.3</v>
      </c>
      <c r="N60" s="437">
        <v>2866.3</v>
      </c>
      <c r="O60" s="441">
        <v>1512</v>
      </c>
      <c r="P60" s="437">
        <f t="shared" ref="P60" si="112">O60-N60</f>
        <v>-1354.3000000000002</v>
      </c>
      <c r="Q60" s="435">
        <f t="shared" ref="Q60" si="113">O60/N60</f>
        <v>0.52750933258905208</v>
      </c>
      <c r="R60" s="440">
        <f t="shared" si="108"/>
        <v>2866.3</v>
      </c>
      <c r="S60" s="437">
        <f t="shared" si="109"/>
        <v>2866.3</v>
      </c>
      <c r="T60" s="437">
        <f t="shared" si="110"/>
        <v>2866.3</v>
      </c>
      <c r="U60" s="441">
        <f t="shared" si="111"/>
        <v>1512</v>
      </c>
      <c r="V60" s="437">
        <f t="shared" ref="V60" si="114">U60-T60</f>
        <v>-1354.3000000000002</v>
      </c>
      <c r="W60" s="487">
        <f t="shared" ref="W60" si="115">U60/T60</f>
        <v>0.52750933258905208</v>
      </c>
      <c r="X60" s="172"/>
      <c r="Y60" s="355"/>
      <c r="Z60" s="173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</row>
    <row r="61" spans="1:190" s="284" customFormat="1" ht="42" hidden="1" customHeight="1" x14ac:dyDescent="0.25">
      <c r="A61" s="308"/>
      <c r="B61" s="309"/>
      <c r="C61" s="310"/>
      <c r="D61" s="311"/>
      <c r="E61" s="319" t="s">
        <v>442</v>
      </c>
      <c r="F61" s="524"/>
      <c r="G61" s="522"/>
      <c r="H61" s="523"/>
      <c r="I61" s="488">
        <f>H61/H6</f>
        <v>0</v>
      </c>
      <c r="J61" s="434">
        <f t="shared" si="106"/>
        <v>0</v>
      </c>
      <c r="K61" s="487"/>
      <c r="L61" s="885">
        <v>552</v>
      </c>
      <c r="M61" s="450">
        <v>552</v>
      </c>
      <c r="N61" s="450">
        <v>552</v>
      </c>
      <c r="O61" s="451">
        <v>552</v>
      </c>
      <c r="P61" s="452">
        <f t="shared" si="104"/>
        <v>0</v>
      </c>
      <c r="Q61" s="439">
        <f t="shared" si="105"/>
        <v>1</v>
      </c>
      <c r="R61" s="453">
        <f t="shared" si="108"/>
        <v>552</v>
      </c>
      <c r="S61" s="450">
        <f t="shared" si="109"/>
        <v>552</v>
      </c>
      <c r="T61" s="450">
        <f t="shared" si="110"/>
        <v>552</v>
      </c>
      <c r="U61" s="451">
        <f t="shared" si="111"/>
        <v>552</v>
      </c>
      <c r="V61" s="450">
        <f t="shared" si="2"/>
        <v>0</v>
      </c>
      <c r="W61" s="442">
        <f t="shared" si="3"/>
        <v>1</v>
      </c>
      <c r="X61" s="281"/>
      <c r="Y61" s="355"/>
      <c r="Z61" s="253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  <c r="EO61" s="283"/>
      <c r="EP61" s="283"/>
      <c r="EQ61" s="283"/>
      <c r="ER61" s="283"/>
      <c r="ES61" s="283"/>
      <c r="ET61" s="283"/>
      <c r="EU61" s="283"/>
      <c r="EV61" s="283"/>
      <c r="EW61" s="283"/>
      <c r="EX61" s="283"/>
      <c r="EY61" s="283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3"/>
      <c r="FQ61" s="283"/>
      <c r="FR61" s="283"/>
      <c r="FS61" s="283"/>
      <c r="FT61" s="283"/>
      <c r="FU61" s="283"/>
      <c r="FV61" s="283"/>
      <c r="FW61" s="283"/>
      <c r="FX61" s="283"/>
      <c r="FY61" s="283"/>
      <c r="FZ61" s="283"/>
      <c r="GA61" s="283"/>
      <c r="GB61" s="283"/>
      <c r="GC61" s="283"/>
      <c r="GD61" s="283"/>
      <c r="GE61" s="283"/>
      <c r="GF61" s="283"/>
      <c r="GG61" s="283"/>
      <c r="GH61" s="283"/>
    </row>
    <row r="62" spans="1:190" s="284" customFormat="1" ht="30" hidden="1" customHeight="1" x14ac:dyDescent="0.25">
      <c r="A62" s="308"/>
      <c r="B62" s="309"/>
      <c r="C62" s="310"/>
      <c r="D62" s="311"/>
      <c r="E62" s="316" t="s">
        <v>441</v>
      </c>
      <c r="F62" s="524"/>
      <c r="G62" s="522"/>
      <c r="H62" s="523"/>
      <c r="I62" s="488">
        <f>H62/H7</f>
        <v>0</v>
      </c>
      <c r="J62" s="434">
        <f t="shared" ref="J62" si="116">H62-G62</f>
        <v>0</v>
      </c>
      <c r="K62" s="487"/>
      <c r="L62" s="885">
        <v>250</v>
      </c>
      <c r="M62" s="450">
        <v>250</v>
      </c>
      <c r="N62" s="450">
        <v>250</v>
      </c>
      <c r="O62" s="451">
        <v>250</v>
      </c>
      <c r="P62" s="452">
        <f t="shared" ref="P62" si="117">O62-N62</f>
        <v>0</v>
      </c>
      <c r="Q62" s="439">
        <f t="shared" ref="Q62" si="118">O62/N62</f>
        <v>1</v>
      </c>
      <c r="R62" s="453">
        <f t="shared" ref="R62" si="119">SUM(F62,L62)</f>
        <v>250</v>
      </c>
      <c r="S62" s="450">
        <f t="shared" ref="S62" si="120">SUM(F62,M62)</f>
        <v>250</v>
      </c>
      <c r="T62" s="450">
        <f t="shared" ref="T62" si="121">SUM(G62,N62)</f>
        <v>250</v>
      </c>
      <c r="U62" s="451">
        <f t="shared" ref="U62" si="122">SUM(H62,O62)</f>
        <v>250</v>
      </c>
      <c r="V62" s="450">
        <f t="shared" ref="V62" si="123">U62-T62</f>
        <v>0</v>
      </c>
      <c r="W62" s="442">
        <f t="shared" ref="W62" si="124">U62/T62</f>
        <v>1</v>
      </c>
      <c r="X62" s="281"/>
      <c r="Y62" s="355"/>
      <c r="Z62" s="253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  <c r="EO62" s="283"/>
      <c r="EP62" s="283"/>
      <c r="EQ62" s="283"/>
      <c r="ER62" s="283"/>
      <c r="ES62" s="283"/>
      <c r="ET62" s="283"/>
      <c r="EU62" s="283"/>
      <c r="EV62" s="283"/>
      <c r="EW62" s="283"/>
      <c r="EX62" s="283"/>
      <c r="EY62" s="283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3"/>
      <c r="FQ62" s="283"/>
      <c r="FR62" s="283"/>
      <c r="FS62" s="283"/>
      <c r="FT62" s="283"/>
      <c r="FU62" s="283"/>
      <c r="FV62" s="283"/>
      <c r="FW62" s="283"/>
      <c r="FX62" s="283"/>
      <c r="FY62" s="283"/>
      <c r="FZ62" s="283"/>
      <c r="GA62" s="283"/>
      <c r="GB62" s="283"/>
      <c r="GC62" s="283"/>
      <c r="GD62" s="283"/>
      <c r="GE62" s="283"/>
      <c r="GF62" s="283"/>
      <c r="GG62" s="283"/>
      <c r="GH62" s="283"/>
    </row>
    <row r="63" spans="1:190" s="195" customFormat="1" ht="54.75" customHeight="1" x14ac:dyDescent="0.25">
      <c r="A63" s="257"/>
      <c r="B63" s="258" t="s">
        <v>41</v>
      </c>
      <c r="C63" s="259">
        <v>1020</v>
      </c>
      <c r="D63" s="258" t="s">
        <v>137</v>
      </c>
      <c r="E63" s="301" t="s">
        <v>135</v>
      </c>
      <c r="F63" s="489">
        <v>129676.8</v>
      </c>
      <c r="G63" s="916">
        <v>44114.3</v>
      </c>
      <c r="H63" s="490">
        <v>38166</v>
      </c>
      <c r="I63" s="491">
        <f>H63/H6</f>
        <v>0.23337795108516526</v>
      </c>
      <c r="J63" s="473">
        <f t="shared" si="106"/>
        <v>-5948.3000000000029</v>
      </c>
      <c r="K63" s="492">
        <f>H63/G63</f>
        <v>0.86516163692952164</v>
      </c>
      <c r="L63" s="493">
        <v>3179.9</v>
      </c>
      <c r="M63" s="414">
        <v>3448.3</v>
      </c>
      <c r="N63" s="414">
        <v>988</v>
      </c>
      <c r="O63" s="418">
        <v>651.29999999999995</v>
      </c>
      <c r="P63" s="414">
        <f t="shared" si="104"/>
        <v>-336.70000000000005</v>
      </c>
      <c r="Q63" s="494">
        <f t="shared" si="105"/>
        <v>0.65921052631578947</v>
      </c>
      <c r="R63" s="495">
        <f t="shared" si="4"/>
        <v>132856.70000000001</v>
      </c>
      <c r="S63" s="414">
        <f t="shared" si="5"/>
        <v>133125.1</v>
      </c>
      <c r="T63" s="414">
        <f t="shared" si="107"/>
        <v>45102.3</v>
      </c>
      <c r="U63" s="418">
        <f t="shared" si="6"/>
        <v>38817.300000000003</v>
      </c>
      <c r="V63" s="414">
        <f t="shared" si="2"/>
        <v>-6285</v>
      </c>
      <c r="W63" s="492">
        <f t="shared" si="3"/>
        <v>0.86065012205585967</v>
      </c>
      <c r="X63" s="278"/>
      <c r="Y63" s="354" t="str">
        <f t="shared" si="0"/>
        <v/>
      </c>
      <c r="Z63" s="261" t="str">
        <f t="shared" si="1"/>
        <v/>
      </c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85"/>
      <c r="EX63" s="185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5"/>
      <c r="FK63" s="185"/>
      <c r="FL63" s="185"/>
      <c r="FM63" s="185"/>
      <c r="FN63" s="185"/>
      <c r="FO63" s="185"/>
      <c r="FP63" s="185"/>
      <c r="FQ63" s="185"/>
      <c r="FR63" s="185"/>
      <c r="FS63" s="185"/>
      <c r="FT63" s="185"/>
      <c r="FU63" s="185"/>
      <c r="FV63" s="185"/>
      <c r="FW63" s="185"/>
      <c r="FX63" s="185"/>
      <c r="FY63" s="185"/>
      <c r="FZ63" s="185"/>
      <c r="GA63" s="185"/>
      <c r="GB63" s="185"/>
      <c r="GC63" s="185"/>
      <c r="GD63" s="185"/>
      <c r="GE63" s="185"/>
      <c r="GF63" s="185"/>
      <c r="GG63" s="185"/>
      <c r="GH63" s="185"/>
    </row>
    <row r="64" spans="1:190" s="256" customFormat="1" ht="18" customHeight="1" x14ac:dyDescent="0.25">
      <c r="A64" s="308"/>
      <c r="B64" s="320"/>
      <c r="C64" s="321"/>
      <c r="D64" s="320"/>
      <c r="E64" s="322" t="s">
        <v>450</v>
      </c>
      <c r="F64" s="496">
        <v>66667.399999999994</v>
      </c>
      <c r="G64" s="892">
        <v>20536.099999999999</v>
      </c>
      <c r="H64" s="475">
        <v>20536.099999999999</v>
      </c>
      <c r="I64" s="488">
        <f>H64/H6</f>
        <v>0.12557441024157789</v>
      </c>
      <c r="J64" s="434">
        <f t="shared" si="106"/>
        <v>0</v>
      </c>
      <c r="K64" s="487">
        <f>H64/G64</f>
        <v>1</v>
      </c>
      <c r="L64" s="497"/>
      <c r="M64" s="498"/>
      <c r="N64" s="437"/>
      <c r="O64" s="499"/>
      <c r="P64" s="437">
        <f t="shared" ref="P64:P76" si="125">O64-N64</f>
        <v>0</v>
      </c>
      <c r="Q64" s="435"/>
      <c r="R64" s="440">
        <f t="shared" si="4"/>
        <v>66667.399999999994</v>
      </c>
      <c r="S64" s="437">
        <f t="shared" si="5"/>
        <v>66667.399999999994</v>
      </c>
      <c r="T64" s="437">
        <f t="shared" si="107"/>
        <v>20536.099999999999</v>
      </c>
      <c r="U64" s="441">
        <f t="shared" si="6"/>
        <v>20536.099999999999</v>
      </c>
      <c r="V64" s="437">
        <f t="shared" si="2"/>
        <v>0</v>
      </c>
      <c r="W64" s="442">
        <f t="shared" si="3"/>
        <v>1</v>
      </c>
      <c r="X64" s="252"/>
      <c r="Y64" s="356" t="str">
        <f t="shared" si="0"/>
        <v/>
      </c>
      <c r="Z64" s="285" t="str">
        <f t="shared" si="1"/>
        <v/>
      </c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  <c r="CW64" s="255"/>
      <c r="CX64" s="255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  <c r="DL64" s="255"/>
      <c r="DM64" s="255"/>
      <c r="DN64" s="255"/>
      <c r="DO64" s="255"/>
      <c r="DP64" s="255"/>
      <c r="DQ64" s="255"/>
      <c r="DR64" s="255"/>
      <c r="DS64" s="255"/>
      <c r="DT64" s="255"/>
      <c r="DU64" s="255"/>
      <c r="DV64" s="255"/>
      <c r="DW64" s="255"/>
      <c r="DX64" s="255"/>
      <c r="DY64" s="255"/>
      <c r="DZ64" s="255"/>
      <c r="EA64" s="255"/>
      <c r="EB64" s="255"/>
      <c r="EC64" s="255"/>
      <c r="ED64" s="255"/>
      <c r="EE64" s="255"/>
      <c r="EF64" s="255"/>
      <c r="EG64" s="255"/>
      <c r="EH64" s="255"/>
      <c r="EI64" s="255"/>
      <c r="EJ64" s="255"/>
      <c r="EK64" s="255"/>
      <c r="EL64" s="255"/>
      <c r="EM64" s="255"/>
      <c r="EN64" s="255"/>
      <c r="EO64" s="255"/>
      <c r="EP64" s="255"/>
      <c r="EQ64" s="255"/>
      <c r="ER64" s="255"/>
      <c r="ES64" s="255"/>
      <c r="ET64" s="255"/>
      <c r="EU64" s="255"/>
      <c r="EV64" s="255"/>
      <c r="EW64" s="255"/>
      <c r="EX64" s="255"/>
      <c r="EY64" s="255"/>
      <c r="EZ64" s="255"/>
      <c r="FA64" s="255"/>
      <c r="FB64" s="255"/>
      <c r="FC64" s="255"/>
      <c r="FD64" s="255"/>
      <c r="FE64" s="255"/>
      <c r="FF64" s="255"/>
      <c r="FG64" s="255"/>
      <c r="FH64" s="255"/>
      <c r="FI64" s="255"/>
      <c r="FJ64" s="255"/>
      <c r="FK64" s="255"/>
      <c r="FL64" s="255"/>
      <c r="FM64" s="255"/>
      <c r="FN64" s="255"/>
      <c r="FO64" s="255"/>
      <c r="FP64" s="255"/>
      <c r="FQ64" s="255"/>
      <c r="FR64" s="255"/>
      <c r="FS64" s="255"/>
      <c r="FT64" s="255"/>
      <c r="FU64" s="255"/>
      <c r="FV64" s="255"/>
      <c r="FW64" s="255"/>
      <c r="FX64" s="255"/>
      <c r="FY64" s="255"/>
      <c r="FZ64" s="255"/>
      <c r="GA64" s="255"/>
      <c r="GB64" s="255"/>
      <c r="GC64" s="255"/>
      <c r="GD64" s="255"/>
      <c r="GE64" s="255"/>
      <c r="GF64" s="255"/>
      <c r="GG64" s="255"/>
      <c r="GH64" s="255"/>
    </row>
    <row r="65" spans="1:190" s="256" customFormat="1" ht="30" hidden="1" customHeight="1" thickBot="1" x14ac:dyDescent="0.3">
      <c r="A65" s="308"/>
      <c r="B65" s="320"/>
      <c r="C65" s="321"/>
      <c r="D65" s="320"/>
      <c r="E65" s="316" t="s">
        <v>274</v>
      </c>
      <c r="F65" s="927"/>
      <c r="G65" s="500"/>
      <c r="H65" s="501"/>
      <c r="I65" s="488">
        <f t="shared" ref="I65" si="126">H65/H7</f>
        <v>0</v>
      </c>
      <c r="J65" s="434">
        <f t="shared" si="106"/>
        <v>0</v>
      </c>
      <c r="K65" s="487" t="e">
        <f t="shared" ref="K65:K66" si="127">H65/G65</f>
        <v>#DIV/0!</v>
      </c>
      <c r="L65" s="497"/>
      <c r="M65" s="498"/>
      <c r="N65" s="437"/>
      <c r="O65" s="499"/>
      <c r="P65" s="437">
        <f t="shared" ref="P65" si="128">O65-N65</f>
        <v>0</v>
      </c>
      <c r="Q65" s="435" t="e">
        <f t="shared" ref="Q65" si="129">O65/N65</f>
        <v>#DIV/0!</v>
      </c>
      <c r="R65" s="440">
        <f t="shared" ref="R65" si="130">SUM(F65,L65)</f>
        <v>0</v>
      </c>
      <c r="S65" s="437">
        <f t="shared" ref="S65" si="131">SUM(F65,M65)</f>
        <v>0</v>
      </c>
      <c r="T65" s="437">
        <f t="shared" si="107"/>
        <v>0</v>
      </c>
      <c r="U65" s="441">
        <f t="shared" ref="U65" si="132">SUM(H65,O65)</f>
        <v>0</v>
      </c>
      <c r="V65" s="437">
        <f t="shared" ref="V65:V66" si="133">U65-T65</f>
        <v>0</v>
      </c>
      <c r="W65" s="502" t="e">
        <f t="shared" si="3"/>
        <v>#DIV/0!</v>
      </c>
      <c r="X65" s="252"/>
      <c r="Y65" s="355" t="str">
        <f t="shared" si="0"/>
        <v/>
      </c>
      <c r="Z65" s="253" t="str">
        <f t="shared" si="1"/>
        <v/>
      </c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  <c r="FC65" s="255"/>
      <c r="FD65" s="255"/>
      <c r="FE65" s="255"/>
      <c r="FF65" s="255"/>
      <c r="FG65" s="255"/>
      <c r="FH65" s="255"/>
      <c r="FI65" s="255"/>
      <c r="FJ65" s="255"/>
      <c r="FK65" s="255"/>
      <c r="FL65" s="255"/>
      <c r="FM65" s="255"/>
      <c r="FN65" s="255"/>
      <c r="FO65" s="255"/>
      <c r="FP65" s="255"/>
      <c r="FQ65" s="255"/>
      <c r="FR65" s="255"/>
      <c r="FS65" s="255"/>
      <c r="FT65" s="255"/>
      <c r="FU65" s="255"/>
      <c r="FV65" s="255"/>
      <c r="FW65" s="255"/>
      <c r="FX65" s="255"/>
      <c r="FY65" s="255"/>
      <c r="FZ65" s="255"/>
      <c r="GA65" s="255"/>
      <c r="GB65" s="255"/>
      <c r="GC65" s="255"/>
      <c r="GD65" s="255"/>
      <c r="GE65" s="255"/>
      <c r="GF65" s="255"/>
      <c r="GG65" s="255"/>
      <c r="GH65" s="255"/>
    </row>
    <row r="66" spans="1:190" s="256" customFormat="1" ht="30.75" hidden="1" customHeight="1" x14ac:dyDescent="0.25">
      <c r="A66" s="308"/>
      <c r="B66" s="320"/>
      <c r="C66" s="321"/>
      <c r="D66" s="320"/>
      <c r="E66" s="318" t="s">
        <v>427</v>
      </c>
      <c r="F66" s="504">
        <v>199</v>
      </c>
      <c r="G66" s="500">
        <v>199</v>
      </c>
      <c r="H66" s="501">
        <v>199</v>
      </c>
      <c r="I66" s="503">
        <f>H66/H6</f>
        <v>1.2168477772349182E-3</v>
      </c>
      <c r="J66" s="434">
        <f t="shared" si="106"/>
        <v>0</v>
      </c>
      <c r="K66" s="487">
        <f t="shared" si="127"/>
        <v>1</v>
      </c>
      <c r="L66" s="497"/>
      <c r="M66" s="498"/>
      <c r="N66" s="437"/>
      <c r="O66" s="499"/>
      <c r="P66" s="437">
        <f t="shared" ref="P66" si="134">O66-N66</f>
        <v>0</v>
      </c>
      <c r="Q66" s="435"/>
      <c r="R66" s="440">
        <f t="shared" ref="R66" si="135">SUM(F66,L66)</f>
        <v>199</v>
      </c>
      <c r="S66" s="437">
        <f t="shared" ref="S66" si="136">SUM(F66,M66)</f>
        <v>199</v>
      </c>
      <c r="T66" s="437">
        <f t="shared" ref="T66" si="137">SUM(G66,N66)</f>
        <v>199</v>
      </c>
      <c r="U66" s="441">
        <f t="shared" ref="U66" si="138">SUM(H66,O66)</f>
        <v>199</v>
      </c>
      <c r="V66" s="437">
        <f t="shared" si="133"/>
        <v>0</v>
      </c>
      <c r="W66" s="487">
        <f t="shared" si="3"/>
        <v>1</v>
      </c>
      <c r="X66" s="252"/>
      <c r="Y66" s="355" t="str">
        <f t="shared" ref="Y66" si="139">IF(J66&lt;=0,"",IF(J66&gt;0,"НІ"))</f>
        <v/>
      </c>
      <c r="Z66" s="253" t="str">
        <f t="shared" ref="Z66" si="140">IF(P66&lt;=0,"",IF(P66&gt;0,"НІ"))</f>
        <v/>
      </c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  <c r="DL66" s="255"/>
      <c r="DM66" s="255"/>
      <c r="DN66" s="255"/>
      <c r="DO66" s="255"/>
      <c r="DP66" s="255"/>
      <c r="DQ66" s="255"/>
      <c r="DR66" s="255"/>
      <c r="DS66" s="255"/>
      <c r="DT66" s="255"/>
      <c r="DU66" s="255"/>
      <c r="DV66" s="255"/>
      <c r="DW66" s="255"/>
      <c r="DX66" s="255"/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5"/>
      <c r="EK66" s="255"/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5"/>
      <c r="EW66" s="255"/>
      <c r="EX66" s="255"/>
      <c r="EY66" s="255"/>
      <c r="EZ66" s="255"/>
      <c r="FA66" s="255"/>
      <c r="FB66" s="255"/>
      <c r="FC66" s="255"/>
      <c r="FD66" s="255"/>
      <c r="FE66" s="255"/>
      <c r="FF66" s="255"/>
      <c r="FG66" s="255"/>
      <c r="FH66" s="255"/>
      <c r="FI66" s="255"/>
      <c r="FJ66" s="255"/>
      <c r="FK66" s="255"/>
      <c r="FL66" s="255"/>
      <c r="FM66" s="255"/>
      <c r="FN66" s="255"/>
      <c r="FO66" s="255"/>
      <c r="FP66" s="255"/>
      <c r="FQ66" s="255"/>
      <c r="FR66" s="255"/>
      <c r="FS66" s="255"/>
      <c r="FT66" s="255"/>
      <c r="FU66" s="255"/>
      <c r="FV66" s="255"/>
      <c r="FW66" s="255"/>
      <c r="FX66" s="255"/>
      <c r="FY66" s="255"/>
      <c r="FZ66" s="255"/>
      <c r="GA66" s="255"/>
      <c r="GB66" s="255"/>
      <c r="GC66" s="255"/>
      <c r="GD66" s="255"/>
      <c r="GE66" s="255"/>
      <c r="GF66" s="255"/>
      <c r="GG66" s="255"/>
      <c r="GH66" s="255"/>
    </row>
    <row r="67" spans="1:190" s="256" customFormat="1" ht="47.25" hidden="1" customHeight="1" thickBot="1" x14ac:dyDescent="0.3">
      <c r="A67" s="308"/>
      <c r="B67" s="320"/>
      <c r="C67" s="321"/>
      <c r="D67" s="320"/>
      <c r="E67" s="322" t="s">
        <v>292</v>
      </c>
      <c r="F67" s="504"/>
      <c r="G67" s="500"/>
      <c r="H67" s="501"/>
      <c r="I67" s="488">
        <f>H67/H6</f>
        <v>0</v>
      </c>
      <c r="J67" s="434">
        <f>H67-G67</f>
        <v>0</v>
      </c>
      <c r="K67" s="487" t="e">
        <f t="shared" ref="K67" si="141">H67/G67</f>
        <v>#DIV/0!</v>
      </c>
      <c r="L67" s="497"/>
      <c r="M67" s="498"/>
      <c r="N67" s="437"/>
      <c r="O67" s="499"/>
      <c r="P67" s="437">
        <f t="shared" si="125"/>
        <v>0</v>
      </c>
      <c r="Q67" s="435" t="e">
        <f t="shared" ref="Q67:Q70" si="142">O67/N67</f>
        <v>#DIV/0!</v>
      </c>
      <c r="R67" s="440">
        <f t="shared" si="4"/>
        <v>0</v>
      </c>
      <c r="S67" s="437">
        <f t="shared" si="5"/>
        <v>0</v>
      </c>
      <c r="T67" s="437">
        <f t="shared" si="107"/>
        <v>0</v>
      </c>
      <c r="U67" s="441">
        <f t="shared" si="6"/>
        <v>0</v>
      </c>
      <c r="V67" s="437">
        <f t="shared" si="2"/>
        <v>0</v>
      </c>
      <c r="W67" s="505" t="e">
        <f t="shared" si="3"/>
        <v>#DIV/0!</v>
      </c>
      <c r="X67" s="252"/>
      <c r="Y67" s="355" t="str">
        <f t="shared" si="0"/>
        <v/>
      </c>
      <c r="Z67" s="253" t="str">
        <f t="shared" si="1"/>
        <v/>
      </c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  <c r="DL67" s="255"/>
      <c r="DM67" s="255"/>
      <c r="DN67" s="255"/>
      <c r="DO67" s="255"/>
      <c r="DP67" s="255"/>
      <c r="DQ67" s="255"/>
      <c r="DR67" s="255"/>
      <c r="DS67" s="255"/>
      <c r="DT67" s="255"/>
      <c r="DU67" s="255"/>
      <c r="DV67" s="255"/>
      <c r="DW67" s="255"/>
      <c r="DX67" s="255"/>
      <c r="DY67" s="255"/>
      <c r="DZ67" s="255"/>
      <c r="EA67" s="255"/>
      <c r="EB67" s="255"/>
      <c r="EC67" s="255"/>
      <c r="ED67" s="255"/>
      <c r="EE67" s="255"/>
      <c r="EF67" s="255"/>
      <c r="EG67" s="255"/>
      <c r="EH67" s="255"/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  <c r="EV67" s="255"/>
      <c r="EW67" s="255"/>
      <c r="EX67" s="255"/>
      <c r="EY67" s="255"/>
      <c r="EZ67" s="255"/>
      <c r="FA67" s="255"/>
      <c r="FB67" s="255"/>
      <c r="FC67" s="255"/>
      <c r="FD67" s="255"/>
      <c r="FE67" s="255"/>
      <c r="FF67" s="255"/>
      <c r="FG67" s="255"/>
      <c r="FH67" s="255"/>
      <c r="FI67" s="255"/>
      <c r="FJ67" s="255"/>
      <c r="FK67" s="255"/>
      <c r="FL67" s="255"/>
      <c r="FM67" s="255"/>
      <c r="FN67" s="255"/>
      <c r="FO67" s="255"/>
      <c r="FP67" s="255"/>
      <c r="FQ67" s="255"/>
      <c r="FR67" s="255"/>
      <c r="FS67" s="255"/>
      <c r="FT67" s="255"/>
      <c r="FU67" s="255"/>
      <c r="FV67" s="255"/>
      <c r="FW67" s="255"/>
      <c r="FX67" s="255"/>
      <c r="FY67" s="255"/>
      <c r="FZ67" s="255"/>
      <c r="GA67" s="255"/>
      <c r="GB67" s="255"/>
      <c r="GC67" s="255"/>
      <c r="GD67" s="255"/>
      <c r="GE67" s="255"/>
      <c r="GF67" s="255"/>
      <c r="GG67" s="255"/>
      <c r="GH67" s="255"/>
    </row>
    <row r="68" spans="1:190" s="264" customFormat="1" ht="27.75" hidden="1" customHeight="1" thickBot="1" x14ac:dyDescent="0.3">
      <c r="A68" s="323"/>
      <c r="B68" s="324"/>
      <c r="C68" s="325"/>
      <c r="D68" s="324"/>
      <c r="E68" s="326" t="s">
        <v>128</v>
      </c>
      <c r="F68" s="928"/>
      <c r="G68" s="929"/>
      <c r="H68" s="930"/>
      <c r="I68" s="433"/>
      <c r="J68" s="448"/>
      <c r="K68" s="442"/>
      <c r="L68" s="506"/>
      <c r="M68" s="507"/>
      <c r="N68" s="438"/>
      <c r="O68" s="508"/>
      <c r="P68" s="438">
        <f t="shared" si="125"/>
        <v>0</v>
      </c>
      <c r="Q68" s="449" t="e">
        <f t="shared" si="142"/>
        <v>#DIV/0!</v>
      </c>
      <c r="R68" s="509">
        <f>SUM(F68,L68)</f>
        <v>0</v>
      </c>
      <c r="S68" s="438">
        <f t="shared" ref="S68:U69" si="143">SUM(F68,M68)</f>
        <v>0</v>
      </c>
      <c r="T68" s="438">
        <f t="shared" si="143"/>
        <v>0</v>
      </c>
      <c r="U68" s="418">
        <f t="shared" si="143"/>
        <v>0</v>
      </c>
      <c r="V68" s="438">
        <f>U68-T68</f>
        <v>0</v>
      </c>
      <c r="W68" s="510" t="e">
        <f t="shared" si="3"/>
        <v>#DIV/0!</v>
      </c>
      <c r="X68" s="260"/>
      <c r="Y68" s="354" t="str">
        <f t="shared" si="0"/>
        <v/>
      </c>
      <c r="Z68" s="261" t="str">
        <f t="shared" si="1"/>
        <v/>
      </c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3"/>
      <c r="DL68" s="263"/>
      <c r="DM68" s="263"/>
      <c r="DN68" s="263"/>
      <c r="DO68" s="263"/>
      <c r="DP68" s="263"/>
      <c r="DQ68" s="263"/>
      <c r="DR68" s="263"/>
      <c r="DS68" s="263"/>
      <c r="DT68" s="263"/>
      <c r="DU68" s="263"/>
      <c r="DV68" s="263"/>
      <c r="DW68" s="263"/>
      <c r="DX68" s="263"/>
      <c r="DY68" s="263"/>
      <c r="DZ68" s="263"/>
      <c r="EA68" s="263"/>
      <c r="EB68" s="263"/>
      <c r="EC68" s="263"/>
      <c r="ED68" s="263"/>
      <c r="EE68" s="263"/>
      <c r="EF68" s="263"/>
      <c r="EG68" s="263"/>
      <c r="EH68" s="263"/>
      <c r="EI68" s="263"/>
      <c r="EJ68" s="263"/>
      <c r="EK68" s="263"/>
      <c r="EL68" s="263"/>
      <c r="EM68" s="263"/>
      <c r="EN68" s="263"/>
      <c r="EO68" s="263"/>
      <c r="EP68" s="263"/>
      <c r="EQ68" s="263"/>
      <c r="ER68" s="263"/>
      <c r="ES68" s="263"/>
      <c r="ET68" s="263"/>
      <c r="EU68" s="263"/>
      <c r="EV68" s="263"/>
      <c r="EW68" s="263"/>
      <c r="EX68" s="263"/>
      <c r="EY68" s="263"/>
      <c r="EZ68" s="263"/>
      <c r="FA68" s="263"/>
      <c r="FB68" s="263"/>
      <c r="FC68" s="263"/>
      <c r="FD68" s="263"/>
      <c r="FE68" s="263"/>
      <c r="FF68" s="263"/>
      <c r="FG68" s="263"/>
      <c r="FH68" s="263"/>
      <c r="FI68" s="263"/>
      <c r="FJ68" s="263"/>
      <c r="FK68" s="263"/>
      <c r="FL68" s="263"/>
      <c r="FM68" s="263"/>
      <c r="FN68" s="263"/>
      <c r="FO68" s="263"/>
      <c r="FP68" s="263"/>
      <c r="FQ68" s="263"/>
      <c r="FR68" s="263"/>
      <c r="FS68" s="263"/>
      <c r="FT68" s="263"/>
      <c r="FU68" s="263"/>
      <c r="FV68" s="263"/>
      <c r="FW68" s="263"/>
      <c r="FX68" s="263"/>
      <c r="FY68" s="263"/>
      <c r="FZ68" s="263"/>
      <c r="GA68" s="263"/>
      <c r="GB68" s="263"/>
      <c r="GC68" s="263"/>
      <c r="GD68" s="263"/>
      <c r="GE68" s="263"/>
      <c r="GF68" s="263"/>
      <c r="GG68" s="263"/>
      <c r="GH68" s="263"/>
    </row>
    <row r="69" spans="1:190" s="289" customFormat="1" ht="27.75" hidden="1" customHeight="1" thickBot="1" x14ac:dyDescent="0.3">
      <c r="A69" s="323"/>
      <c r="B69" s="324"/>
      <c r="C69" s="325"/>
      <c r="D69" s="324"/>
      <c r="E69" s="326" t="s">
        <v>122</v>
      </c>
      <c r="F69" s="928"/>
      <c r="G69" s="929"/>
      <c r="H69" s="930"/>
      <c r="I69" s="433"/>
      <c r="J69" s="448">
        <f>H69-G69</f>
        <v>0</v>
      </c>
      <c r="K69" s="442"/>
      <c r="L69" s="506"/>
      <c r="M69" s="507"/>
      <c r="N69" s="438"/>
      <c r="O69" s="508"/>
      <c r="P69" s="438">
        <f t="shared" si="125"/>
        <v>0</v>
      </c>
      <c r="Q69" s="449" t="e">
        <f t="shared" si="142"/>
        <v>#DIV/0!</v>
      </c>
      <c r="R69" s="509">
        <f>SUM(F69,L69)</f>
        <v>0</v>
      </c>
      <c r="S69" s="438">
        <f t="shared" si="143"/>
        <v>0</v>
      </c>
      <c r="T69" s="438">
        <f t="shared" si="143"/>
        <v>0</v>
      </c>
      <c r="U69" s="418">
        <f t="shared" si="143"/>
        <v>0</v>
      </c>
      <c r="V69" s="438">
        <f>U69-T69</f>
        <v>0</v>
      </c>
      <c r="W69" s="510" t="e">
        <f t="shared" si="3"/>
        <v>#DIV/0!</v>
      </c>
      <c r="X69" s="286"/>
      <c r="Y69" s="354" t="str">
        <f t="shared" si="0"/>
        <v/>
      </c>
      <c r="Z69" s="261" t="str">
        <f t="shared" si="1"/>
        <v/>
      </c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</row>
    <row r="70" spans="1:190" s="289" customFormat="1" ht="25.5" hidden="1" customHeight="1" x14ac:dyDescent="0.25">
      <c r="A70" s="323"/>
      <c r="B70" s="324"/>
      <c r="C70" s="327"/>
      <c r="D70" s="328"/>
      <c r="E70" s="329"/>
      <c r="F70" s="511"/>
      <c r="G70" s="512"/>
      <c r="H70" s="513"/>
      <c r="I70" s="514"/>
      <c r="J70" s="514"/>
      <c r="K70" s="515"/>
      <c r="L70" s="511"/>
      <c r="M70" s="512"/>
      <c r="N70" s="514"/>
      <c r="O70" s="513"/>
      <c r="P70" s="516">
        <f t="shared" si="125"/>
        <v>0</v>
      </c>
      <c r="Q70" s="517" t="e">
        <f t="shared" si="142"/>
        <v>#DIV/0!</v>
      </c>
      <c r="R70" s="518"/>
      <c r="S70" s="514"/>
      <c r="T70" s="514"/>
      <c r="U70" s="519"/>
      <c r="V70" s="514"/>
      <c r="W70" s="520" t="e">
        <f t="shared" si="3"/>
        <v>#DIV/0!</v>
      </c>
      <c r="X70" s="286"/>
      <c r="Y70" s="354" t="str">
        <f t="shared" si="0"/>
        <v/>
      </c>
      <c r="Z70" s="261" t="str">
        <f t="shared" si="1"/>
        <v/>
      </c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8"/>
      <c r="DA70" s="288"/>
      <c r="DB70" s="288"/>
      <c r="DC70" s="288"/>
      <c r="DD70" s="288"/>
      <c r="DE70" s="288"/>
      <c r="DF70" s="288"/>
      <c r="DG70" s="288"/>
      <c r="DH70" s="288"/>
      <c r="DI70" s="288"/>
      <c r="DJ70" s="288"/>
      <c r="DK70" s="288"/>
      <c r="DL70" s="288"/>
      <c r="DM70" s="288"/>
      <c r="DN70" s="288"/>
      <c r="DO70" s="288"/>
      <c r="DP70" s="288"/>
      <c r="DQ70" s="288"/>
      <c r="DR70" s="288"/>
      <c r="DS70" s="288"/>
      <c r="DT70" s="288"/>
      <c r="DU70" s="288"/>
      <c r="DV70" s="288"/>
      <c r="DW70" s="288"/>
      <c r="DX70" s="288"/>
      <c r="DY70" s="288"/>
      <c r="DZ70" s="288"/>
      <c r="EA70" s="288"/>
      <c r="EB70" s="288"/>
      <c r="EC70" s="288"/>
      <c r="ED70" s="288"/>
      <c r="EE70" s="288"/>
      <c r="EF70" s="288"/>
      <c r="EG70" s="288"/>
      <c r="EH70" s="288"/>
      <c r="EI70" s="288"/>
      <c r="EJ70" s="288"/>
      <c r="EK70" s="288"/>
      <c r="EL70" s="288"/>
      <c r="EM70" s="288"/>
      <c r="EN70" s="288"/>
      <c r="EO70" s="288"/>
      <c r="EP70" s="288"/>
      <c r="EQ70" s="288"/>
      <c r="ER70" s="288"/>
      <c r="ES70" s="288"/>
      <c r="ET70" s="288"/>
      <c r="EU70" s="288"/>
      <c r="EV70" s="288"/>
      <c r="EW70" s="288"/>
      <c r="EX70" s="288"/>
      <c r="EY70" s="288"/>
      <c r="EZ70" s="288"/>
      <c r="FA70" s="288"/>
      <c r="FB70" s="288"/>
      <c r="FC70" s="288"/>
      <c r="FD70" s="288"/>
      <c r="FE70" s="288"/>
      <c r="FF70" s="288"/>
      <c r="FG70" s="288"/>
      <c r="FH70" s="288"/>
      <c r="FI70" s="288"/>
      <c r="FJ70" s="288"/>
      <c r="FK70" s="288"/>
      <c r="FL70" s="288"/>
      <c r="FM70" s="288"/>
      <c r="FN70" s="288"/>
      <c r="FO70" s="288"/>
      <c r="FP70" s="288"/>
      <c r="FQ70" s="288"/>
      <c r="FR70" s="288"/>
      <c r="FS70" s="288"/>
      <c r="FT70" s="288"/>
      <c r="FU70" s="288"/>
      <c r="FV70" s="288"/>
      <c r="FW70" s="288"/>
      <c r="FX70" s="288"/>
      <c r="FY70" s="288"/>
      <c r="FZ70" s="288"/>
      <c r="GA70" s="288"/>
      <c r="GB70" s="288"/>
      <c r="GC70" s="288"/>
      <c r="GD70" s="288"/>
      <c r="GE70" s="288"/>
      <c r="GF70" s="288"/>
      <c r="GG70" s="288"/>
      <c r="GH70" s="288"/>
    </row>
    <row r="71" spans="1:190" s="292" customFormat="1" ht="32.450000000000003" customHeight="1" x14ac:dyDescent="0.25">
      <c r="A71" s="330"/>
      <c r="B71" s="320"/>
      <c r="C71" s="321"/>
      <c r="D71" s="320"/>
      <c r="E71" s="316" t="s">
        <v>451</v>
      </c>
      <c r="F71" s="437">
        <v>711.1</v>
      </c>
      <c r="G71" s="450">
        <v>237</v>
      </c>
      <c r="H71" s="451">
        <v>78.900000000000006</v>
      </c>
      <c r="I71" s="503">
        <f>H71/H6</f>
        <v>4.8245874182831683E-4</v>
      </c>
      <c r="J71" s="434">
        <f t="shared" ref="J71" si="144">H71-G71</f>
        <v>-158.1</v>
      </c>
      <c r="K71" s="487">
        <f>H71/G71</f>
        <v>0.33291139240506329</v>
      </c>
      <c r="L71" s="521"/>
      <c r="M71" s="522"/>
      <c r="N71" s="891"/>
      <c r="O71" s="523"/>
      <c r="P71" s="438">
        <f t="shared" si="125"/>
        <v>0</v>
      </c>
      <c r="Q71" s="449"/>
      <c r="R71" s="440">
        <f t="shared" ref="R71" si="145">SUM(F71,L71)</f>
        <v>711.1</v>
      </c>
      <c r="S71" s="437">
        <f t="shared" ref="S71" si="146">SUM(F71,M71)</f>
        <v>711.1</v>
      </c>
      <c r="T71" s="437">
        <f t="shared" ref="T71" si="147">SUM(G71,N71)</f>
        <v>237</v>
      </c>
      <c r="U71" s="441">
        <f t="shared" ref="U71" si="148">SUM(H71,O71)</f>
        <v>78.900000000000006</v>
      </c>
      <c r="V71" s="437">
        <f t="shared" ref="V71" si="149">U71-T71</f>
        <v>-158.1</v>
      </c>
      <c r="W71" s="442">
        <f t="shared" si="3"/>
        <v>0.33291139240506329</v>
      </c>
      <c r="X71" s="290"/>
      <c r="Y71" s="355"/>
      <c r="Z71" s="253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CI71" s="291"/>
      <c r="CJ71" s="291"/>
      <c r="CK71" s="291"/>
      <c r="CL71" s="291"/>
      <c r="CM71" s="291"/>
      <c r="CN71" s="291"/>
      <c r="CO71" s="291"/>
      <c r="CP71" s="291"/>
      <c r="CQ71" s="291"/>
      <c r="CR71" s="291"/>
      <c r="CS71" s="291"/>
      <c r="CT71" s="291"/>
      <c r="CU71" s="291"/>
      <c r="CV71" s="291"/>
      <c r="CW71" s="291"/>
      <c r="CX71" s="291"/>
      <c r="CY71" s="291"/>
      <c r="CZ71" s="291"/>
      <c r="DA71" s="291"/>
      <c r="DB71" s="291"/>
      <c r="DC71" s="291"/>
      <c r="DD71" s="291"/>
      <c r="DE71" s="291"/>
      <c r="DF71" s="291"/>
      <c r="DG71" s="291"/>
      <c r="DH71" s="291"/>
      <c r="DI71" s="291"/>
      <c r="DJ71" s="291"/>
      <c r="DK71" s="291"/>
      <c r="DL71" s="291"/>
      <c r="DM71" s="291"/>
      <c r="DN71" s="291"/>
      <c r="DO71" s="291"/>
      <c r="DP71" s="291"/>
      <c r="DQ71" s="291"/>
      <c r="DR71" s="291"/>
      <c r="DS71" s="291"/>
      <c r="DT71" s="291"/>
      <c r="DU71" s="291"/>
      <c r="DV71" s="291"/>
      <c r="DW71" s="291"/>
      <c r="DX71" s="291"/>
      <c r="DY71" s="291"/>
      <c r="DZ71" s="291"/>
      <c r="EA71" s="291"/>
      <c r="EB71" s="291"/>
      <c r="EC71" s="291"/>
      <c r="ED71" s="291"/>
      <c r="EE71" s="291"/>
      <c r="EF71" s="291"/>
      <c r="EG71" s="291"/>
      <c r="EH71" s="291"/>
      <c r="EI71" s="291"/>
      <c r="EJ71" s="291"/>
      <c r="EK71" s="291"/>
      <c r="EL71" s="291"/>
      <c r="EM71" s="291"/>
      <c r="EN71" s="291"/>
      <c r="EO71" s="291"/>
      <c r="EP71" s="291"/>
      <c r="EQ71" s="291"/>
      <c r="ER71" s="291"/>
      <c r="ES71" s="291"/>
      <c r="ET71" s="291"/>
      <c r="EU71" s="291"/>
      <c r="EV71" s="291"/>
      <c r="EW71" s="291"/>
      <c r="EX71" s="291"/>
      <c r="EY71" s="291"/>
      <c r="EZ71" s="291"/>
      <c r="FA71" s="291"/>
      <c r="FB71" s="291"/>
      <c r="FC71" s="291"/>
      <c r="FD71" s="291"/>
      <c r="FE71" s="291"/>
      <c r="FF71" s="291"/>
      <c r="FG71" s="291"/>
      <c r="FH71" s="291"/>
      <c r="FI71" s="291"/>
      <c r="FJ71" s="291"/>
      <c r="FK71" s="291"/>
      <c r="FL71" s="291"/>
      <c r="FM71" s="291"/>
      <c r="FN71" s="291"/>
      <c r="FO71" s="291"/>
      <c r="FP71" s="291"/>
      <c r="FQ71" s="291"/>
      <c r="FR71" s="291"/>
      <c r="FS71" s="291"/>
      <c r="FT71" s="291"/>
      <c r="FU71" s="291"/>
      <c r="FV71" s="291"/>
      <c r="FW71" s="291"/>
      <c r="FX71" s="291"/>
      <c r="FY71" s="291"/>
      <c r="FZ71" s="291"/>
      <c r="GA71" s="291"/>
      <c r="GB71" s="291"/>
      <c r="GC71" s="291"/>
      <c r="GD71" s="291"/>
      <c r="GE71" s="291"/>
      <c r="GF71" s="291"/>
      <c r="GG71" s="291"/>
      <c r="GH71" s="291"/>
    </row>
    <row r="72" spans="1:190" s="292" customFormat="1" ht="45" hidden="1" customHeight="1" x14ac:dyDescent="0.25">
      <c r="A72" s="330"/>
      <c r="B72" s="320"/>
      <c r="C72" s="321"/>
      <c r="D72" s="320"/>
      <c r="E72" s="316" t="s">
        <v>401</v>
      </c>
      <c r="F72" s="522">
        <v>888.8</v>
      </c>
      <c r="G72" s="522">
        <v>888.8</v>
      </c>
      <c r="H72" s="523">
        <v>863.7</v>
      </c>
      <c r="I72" s="488">
        <f>H72/H6</f>
        <v>5.2813639457175822E-3</v>
      </c>
      <c r="J72" s="434">
        <f t="shared" ref="J72" si="150">H72-G72</f>
        <v>-25.099999999999909</v>
      </c>
      <c r="K72" s="487">
        <f>H72/G72</f>
        <v>0.97175967596759683</v>
      </c>
      <c r="L72" s="521"/>
      <c r="M72" s="522"/>
      <c r="N72" s="891"/>
      <c r="O72" s="523"/>
      <c r="P72" s="438">
        <f t="shared" ref="P72" si="151">O72-N72</f>
        <v>0</v>
      </c>
      <c r="Q72" s="449"/>
      <c r="R72" s="440">
        <f t="shared" ref="R72" si="152">SUM(F72,L72)</f>
        <v>888.8</v>
      </c>
      <c r="S72" s="437">
        <f t="shared" ref="S72" si="153">SUM(F72,M72)</f>
        <v>888.8</v>
      </c>
      <c r="T72" s="437">
        <f t="shared" ref="T72" si="154">SUM(G72,N72)</f>
        <v>888.8</v>
      </c>
      <c r="U72" s="441">
        <f t="shared" ref="U72" si="155">SUM(H72,O72)</f>
        <v>863.7</v>
      </c>
      <c r="V72" s="437">
        <f t="shared" ref="V72" si="156">U72-T72</f>
        <v>-25.099999999999909</v>
      </c>
      <c r="W72" s="502">
        <f t="shared" si="3"/>
        <v>0.97175967596759683</v>
      </c>
      <c r="X72" s="290"/>
      <c r="Y72" s="355"/>
      <c r="Z72" s="253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291"/>
      <c r="BG72" s="291"/>
      <c r="BH72" s="291"/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CI72" s="291"/>
      <c r="CJ72" s="291"/>
      <c r="CK72" s="291"/>
      <c r="CL72" s="291"/>
      <c r="CM72" s="291"/>
      <c r="CN72" s="291"/>
      <c r="CO72" s="291"/>
      <c r="CP72" s="291"/>
      <c r="CQ72" s="291"/>
      <c r="CR72" s="291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291"/>
      <c r="DE72" s="291"/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291"/>
      <c r="DS72" s="291"/>
      <c r="DT72" s="291"/>
      <c r="DU72" s="291"/>
      <c r="DV72" s="291"/>
      <c r="DW72" s="291"/>
      <c r="DX72" s="291"/>
      <c r="DY72" s="291"/>
      <c r="DZ72" s="291"/>
      <c r="EA72" s="291"/>
      <c r="EB72" s="291"/>
      <c r="EC72" s="291"/>
      <c r="ED72" s="291"/>
      <c r="EE72" s="291"/>
      <c r="EF72" s="291"/>
      <c r="EG72" s="291"/>
      <c r="EH72" s="291"/>
      <c r="EI72" s="291"/>
      <c r="EJ72" s="291"/>
      <c r="EK72" s="291"/>
      <c r="EL72" s="291"/>
      <c r="EM72" s="291"/>
      <c r="EN72" s="291"/>
      <c r="EO72" s="291"/>
      <c r="EP72" s="291"/>
      <c r="EQ72" s="291"/>
      <c r="ER72" s="291"/>
      <c r="ES72" s="291"/>
      <c r="ET72" s="291"/>
      <c r="EU72" s="291"/>
      <c r="EV72" s="291"/>
      <c r="EW72" s="291"/>
      <c r="EX72" s="291"/>
      <c r="EY72" s="291"/>
      <c r="EZ72" s="291"/>
      <c r="FA72" s="291"/>
      <c r="FB72" s="291"/>
      <c r="FC72" s="291"/>
      <c r="FD72" s="291"/>
      <c r="FE72" s="291"/>
      <c r="FF72" s="291"/>
      <c r="FG72" s="291"/>
      <c r="FH72" s="291"/>
      <c r="FI72" s="291"/>
      <c r="FJ72" s="291"/>
      <c r="FK72" s="291"/>
      <c r="FL72" s="291"/>
      <c r="FM72" s="291"/>
      <c r="FN72" s="291"/>
      <c r="FO72" s="291"/>
      <c r="FP72" s="291"/>
      <c r="FQ72" s="291"/>
      <c r="FR72" s="291"/>
      <c r="FS72" s="291"/>
      <c r="FT72" s="291"/>
      <c r="FU72" s="291"/>
      <c r="FV72" s="291"/>
      <c r="FW72" s="291"/>
      <c r="FX72" s="291"/>
      <c r="FY72" s="291"/>
      <c r="FZ72" s="291"/>
      <c r="GA72" s="291"/>
      <c r="GB72" s="291"/>
      <c r="GC72" s="291"/>
      <c r="GD72" s="291"/>
      <c r="GE72" s="291"/>
      <c r="GF72" s="291"/>
      <c r="GG72" s="291"/>
      <c r="GH72" s="291"/>
    </row>
    <row r="73" spans="1:190" s="292" customFormat="1" ht="30" hidden="1" customHeight="1" x14ac:dyDescent="0.25">
      <c r="A73" s="330"/>
      <c r="B73" s="320"/>
      <c r="C73" s="321"/>
      <c r="D73" s="320"/>
      <c r="E73" s="316" t="s">
        <v>402</v>
      </c>
      <c r="F73" s="524"/>
      <c r="G73" s="522"/>
      <c r="H73" s="523"/>
      <c r="I73" s="488">
        <f>H73/H6</f>
        <v>0</v>
      </c>
      <c r="J73" s="434">
        <f t="shared" ref="J73" si="157">H73-G73</f>
        <v>0</v>
      </c>
      <c r="K73" s="487"/>
      <c r="L73" s="521">
        <v>980.2</v>
      </c>
      <c r="M73" s="522">
        <v>980.2</v>
      </c>
      <c r="N73" s="891">
        <v>980.2</v>
      </c>
      <c r="O73" s="523">
        <v>971.8</v>
      </c>
      <c r="P73" s="438">
        <f t="shared" ref="P73" si="158">O73-N73</f>
        <v>-8.4000000000000909</v>
      </c>
      <c r="Q73" s="449">
        <f t="shared" ref="Q73" si="159">O73/N73</f>
        <v>0.99143032034278711</v>
      </c>
      <c r="R73" s="440">
        <f t="shared" ref="R73" si="160">SUM(F73,L73)</f>
        <v>980.2</v>
      </c>
      <c r="S73" s="437">
        <f t="shared" ref="S73" si="161">SUM(F73,M73)</f>
        <v>980.2</v>
      </c>
      <c r="T73" s="437">
        <f t="shared" ref="T73" si="162">SUM(G73,N73)</f>
        <v>980.2</v>
      </c>
      <c r="U73" s="441">
        <f t="shared" ref="U73" si="163">SUM(H73,O73)</f>
        <v>971.8</v>
      </c>
      <c r="V73" s="437">
        <f t="shared" ref="V73" si="164">U73-T73</f>
        <v>-8.4000000000000909</v>
      </c>
      <c r="W73" s="525">
        <f t="shared" si="3"/>
        <v>0.99143032034278711</v>
      </c>
      <c r="X73" s="290"/>
      <c r="Y73" s="355"/>
      <c r="Z73" s="253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91"/>
      <c r="DW73" s="291"/>
      <c r="DX73" s="291"/>
      <c r="DY73" s="291"/>
      <c r="DZ73" s="291"/>
      <c r="EA73" s="291"/>
      <c r="EB73" s="291"/>
      <c r="EC73" s="291"/>
      <c r="ED73" s="291"/>
      <c r="EE73" s="291"/>
      <c r="EF73" s="291"/>
      <c r="EG73" s="291"/>
      <c r="EH73" s="291"/>
      <c r="EI73" s="291"/>
      <c r="EJ73" s="291"/>
      <c r="EK73" s="291"/>
      <c r="EL73" s="291"/>
      <c r="EM73" s="291"/>
      <c r="EN73" s="291"/>
      <c r="EO73" s="291"/>
      <c r="EP73" s="291"/>
      <c r="EQ73" s="291"/>
      <c r="ER73" s="291"/>
      <c r="ES73" s="291"/>
      <c r="ET73" s="291"/>
      <c r="EU73" s="291"/>
      <c r="EV73" s="291"/>
      <c r="EW73" s="291"/>
      <c r="EX73" s="291"/>
      <c r="EY73" s="291"/>
      <c r="EZ73" s="291"/>
      <c r="FA73" s="291"/>
      <c r="FB73" s="291"/>
      <c r="FC73" s="291"/>
      <c r="FD73" s="291"/>
      <c r="FE73" s="291"/>
      <c r="FF73" s="291"/>
      <c r="FG73" s="291"/>
      <c r="FH73" s="291"/>
      <c r="FI73" s="291"/>
      <c r="FJ73" s="291"/>
      <c r="FK73" s="291"/>
      <c r="FL73" s="291"/>
      <c r="FM73" s="291"/>
      <c r="FN73" s="291"/>
      <c r="FO73" s="291"/>
      <c r="FP73" s="291"/>
      <c r="FQ73" s="291"/>
      <c r="FR73" s="291"/>
      <c r="FS73" s="291"/>
      <c r="FT73" s="291"/>
      <c r="FU73" s="291"/>
      <c r="FV73" s="291"/>
      <c r="FW73" s="291"/>
      <c r="FX73" s="291"/>
      <c r="FY73" s="291"/>
      <c r="FZ73" s="291"/>
      <c r="GA73" s="291"/>
      <c r="GB73" s="291"/>
      <c r="GC73" s="291"/>
      <c r="GD73" s="291"/>
      <c r="GE73" s="291"/>
      <c r="GF73" s="291"/>
      <c r="GG73" s="291"/>
      <c r="GH73" s="291"/>
    </row>
    <row r="74" spans="1:190" s="292" customFormat="1" ht="29.25" hidden="1" customHeight="1" x14ac:dyDescent="0.25">
      <c r="A74" s="330"/>
      <c r="B74" s="320"/>
      <c r="C74" s="321"/>
      <c r="D74" s="320"/>
      <c r="E74" s="316" t="s">
        <v>443</v>
      </c>
      <c r="F74" s="524"/>
      <c r="G74" s="522"/>
      <c r="H74" s="523"/>
      <c r="I74" s="488"/>
      <c r="J74" s="434"/>
      <c r="K74" s="487"/>
      <c r="L74" s="715">
        <v>732</v>
      </c>
      <c r="M74" s="714">
        <v>732</v>
      </c>
      <c r="N74" s="450">
        <v>732</v>
      </c>
      <c r="O74" s="716">
        <v>700</v>
      </c>
      <c r="P74" s="438">
        <f t="shared" ref="P74" si="165">O74-N74</f>
        <v>-32</v>
      </c>
      <c r="Q74" s="449">
        <f t="shared" ref="Q74" si="166">O74/N74</f>
        <v>0.95628415300546443</v>
      </c>
      <c r="R74" s="440">
        <f t="shared" ref="R74" si="167">SUM(F74,L74)</f>
        <v>732</v>
      </c>
      <c r="S74" s="437">
        <f t="shared" ref="S74" si="168">SUM(F74,M74)</f>
        <v>732</v>
      </c>
      <c r="T74" s="437">
        <f t="shared" ref="T74" si="169">SUM(G74,N74)</f>
        <v>732</v>
      </c>
      <c r="U74" s="441">
        <f t="shared" ref="U74" si="170">SUM(H74,O74)</f>
        <v>700</v>
      </c>
      <c r="V74" s="437">
        <f t="shared" ref="V74" si="171">U74-T74</f>
        <v>-32</v>
      </c>
      <c r="W74" s="525">
        <f t="shared" si="3"/>
        <v>0.95628415300546443</v>
      </c>
      <c r="X74" s="290"/>
      <c r="Y74" s="355"/>
      <c r="Z74" s="253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91"/>
      <c r="DV74" s="291"/>
      <c r="DW74" s="291"/>
      <c r="DX74" s="291"/>
      <c r="DY74" s="291"/>
      <c r="DZ74" s="291"/>
      <c r="EA74" s="291"/>
      <c r="EB74" s="291"/>
      <c r="EC74" s="291"/>
      <c r="ED74" s="291"/>
      <c r="EE74" s="291"/>
      <c r="EF74" s="291"/>
      <c r="EG74" s="291"/>
      <c r="EH74" s="291"/>
      <c r="EI74" s="291"/>
      <c r="EJ74" s="291"/>
      <c r="EK74" s="291"/>
      <c r="EL74" s="291"/>
      <c r="EM74" s="291"/>
      <c r="EN74" s="291"/>
      <c r="EO74" s="291"/>
      <c r="EP74" s="291"/>
      <c r="EQ74" s="291"/>
      <c r="ER74" s="291"/>
      <c r="ES74" s="291"/>
      <c r="ET74" s="291"/>
      <c r="EU74" s="291"/>
      <c r="EV74" s="291"/>
      <c r="EW74" s="291"/>
      <c r="EX74" s="291"/>
      <c r="EY74" s="291"/>
      <c r="EZ74" s="291"/>
      <c r="FA74" s="291"/>
      <c r="FB74" s="291"/>
      <c r="FC74" s="291"/>
      <c r="FD74" s="291"/>
      <c r="FE74" s="291"/>
      <c r="FF74" s="291"/>
      <c r="FG74" s="291"/>
      <c r="FH74" s="291"/>
      <c r="FI74" s="291"/>
      <c r="FJ74" s="291"/>
      <c r="FK74" s="291"/>
      <c r="FL74" s="291"/>
      <c r="FM74" s="291"/>
      <c r="FN74" s="291"/>
      <c r="FO74" s="291"/>
      <c r="FP74" s="291"/>
      <c r="FQ74" s="291"/>
      <c r="FR74" s="291"/>
      <c r="FS74" s="291"/>
      <c r="FT74" s="291"/>
      <c r="FU74" s="291"/>
      <c r="FV74" s="291"/>
      <c r="FW74" s="291"/>
      <c r="FX74" s="291"/>
      <c r="FY74" s="291"/>
      <c r="FZ74" s="291"/>
      <c r="GA74" s="291"/>
      <c r="GB74" s="291"/>
      <c r="GC74" s="291"/>
      <c r="GD74" s="291"/>
      <c r="GE74" s="291"/>
      <c r="GF74" s="291"/>
      <c r="GG74" s="291"/>
      <c r="GH74" s="291"/>
    </row>
    <row r="75" spans="1:190" s="292" customFormat="1" ht="46.5" hidden="1" customHeight="1" x14ac:dyDescent="0.25">
      <c r="A75" s="330"/>
      <c r="B75" s="320"/>
      <c r="C75" s="321"/>
      <c r="D75" s="320"/>
      <c r="E75" s="316" t="s">
        <v>425</v>
      </c>
      <c r="F75" s="524"/>
      <c r="G75" s="522"/>
      <c r="H75" s="523"/>
      <c r="I75" s="488">
        <f>H75/H6</f>
        <v>0</v>
      </c>
      <c r="J75" s="434">
        <f t="shared" ref="J75" si="172">H75-G75</f>
        <v>0</v>
      </c>
      <c r="K75" s="487"/>
      <c r="L75" s="715">
        <v>300</v>
      </c>
      <c r="M75" s="714">
        <v>300</v>
      </c>
      <c r="N75" s="450">
        <v>300</v>
      </c>
      <c r="O75" s="716">
        <v>300</v>
      </c>
      <c r="P75" s="452">
        <f t="shared" ref="P75" si="173">O75-N75</f>
        <v>0</v>
      </c>
      <c r="Q75" s="526">
        <f t="shared" ref="Q75:Q76" si="174">O75/N75</f>
        <v>1</v>
      </c>
      <c r="R75" s="453">
        <f t="shared" ref="R75" si="175">SUM(F75,L75)</f>
        <v>300</v>
      </c>
      <c r="S75" s="450">
        <f t="shared" ref="S75" si="176">SUM(F75,M75)</f>
        <v>300</v>
      </c>
      <c r="T75" s="450">
        <f t="shared" ref="T75" si="177">SUM(G75,N75)</f>
        <v>300</v>
      </c>
      <c r="U75" s="451">
        <f t="shared" ref="U75" si="178">SUM(H75,O75)</f>
        <v>300</v>
      </c>
      <c r="V75" s="450">
        <f t="shared" ref="V75" si="179">U75-T75</f>
        <v>0</v>
      </c>
      <c r="W75" s="525">
        <f t="shared" si="3"/>
        <v>1</v>
      </c>
      <c r="X75" s="290"/>
      <c r="Y75" s="355"/>
      <c r="Z75" s="253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91"/>
      <c r="CI75" s="291"/>
      <c r="CJ75" s="291"/>
      <c r="CK75" s="291"/>
      <c r="CL75" s="291"/>
      <c r="CM75" s="291"/>
      <c r="CN75" s="291"/>
      <c r="CO75" s="291"/>
      <c r="CP75" s="291"/>
      <c r="CQ75" s="291"/>
      <c r="CR75" s="291"/>
      <c r="CS75" s="291"/>
      <c r="CT75" s="291"/>
      <c r="CU75" s="291"/>
      <c r="CV75" s="291"/>
      <c r="CW75" s="291"/>
      <c r="CX75" s="291"/>
      <c r="CY75" s="291"/>
      <c r="CZ75" s="291"/>
      <c r="DA75" s="291"/>
      <c r="DB75" s="291"/>
      <c r="DC75" s="291"/>
      <c r="DD75" s="291"/>
      <c r="DE75" s="291"/>
      <c r="DF75" s="291"/>
      <c r="DG75" s="291"/>
      <c r="DH75" s="291"/>
      <c r="DI75" s="291"/>
      <c r="DJ75" s="291"/>
      <c r="DK75" s="291"/>
      <c r="DL75" s="291"/>
      <c r="DM75" s="291"/>
      <c r="DN75" s="291"/>
      <c r="DO75" s="291"/>
      <c r="DP75" s="291"/>
      <c r="DQ75" s="291"/>
      <c r="DR75" s="291"/>
      <c r="DS75" s="291"/>
      <c r="DT75" s="291"/>
      <c r="DU75" s="291"/>
      <c r="DV75" s="291"/>
      <c r="DW75" s="291"/>
      <c r="DX75" s="291"/>
      <c r="DY75" s="291"/>
      <c r="DZ75" s="291"/>
      <c r="EA75" s="291"/>
      <c r="EB75" s="291"/>
      <c r="EC75" s="291"/>
      <c r="ED75" s="291"/>
      <c r="EE75" s="291"/>
      <c r="EF75" s="291"/>
      <c r="EG75" s="291"/>
      <c r="EH75" s="291"/>
      <c r="EI75" s="291"/>
      <c r="EJ75" s="291"/>
      <c r="EK75" s="291"/>
      <c r="EL75" s="291"/>
      <c r="EM75" s="291"/>
      <c r="EN75" s="291"/>
      <c r="EO75" s="291"/>
      <c r="EP75" s="291"/>
      <c r="EQ75" s="291"/>
      <c r="ER75" s="291"/>
      <c r="ES75" s="291"/>
      <c r="ET75" s="291"/>
      <c r="EU75" s="291"/>
      <c r="EV75" s="291"/>
      <c r="EW75" s="291"/>
      <c r="EX75" s="291"/>
      <c r="EY75" s="291"/>
      <c r="EZ75" s="291"/>
      <c r="FA75" s="291"/>
      <c r="FB75" s="291"/>
      <c r="FC75" s="291"/>
      <c r="FD75" s="291"/>
      <c r="FE75" s="291"/>
      <c r="FF75" s="291"/>
      <c r="FG75" s="291"/>
      <c r="FH75" s="291"/>
      <c r="FI75" s="291"/>
      <c r="FJ75" s="291"/>
      <c r="FK75" s="291"/>
      <c r="FL75" s="291"/>
      <c r="FM75" s="291"/>
      <c r="FN75" s="291"/>
      <c r="FO75" s="291"/>
      <c r="FP75" s="291"/>
      <c r="FQ75" s="291"/>
      <c r="FR75" s="291"/>
      <c r="FS75" s="291"/>
      <c r="FT75" s="291"/>
      <c r="FU75" s="291"/>
      <c r="FV75" s="291"/>
      <c r="FW75" s="291"/>
      <c r="FX75" s="291"/>
      <c r="FY75" s="291"/>
      <c r="FZ75" s="291"/>
      <c r="GA75" s="291"/>
      <c r="GB75" s="291"/>
      <c r="GC75" s="291"/>
      <c r="GD75" s="291"/>
      <c r="GE75" s="291"/>
      <c r="GF75" s="291"/>
      <c r="GG75" s="291"/>
      <c r="GH75" s="291"/>
    </row>
    <row r="76" spans="1:190" s="18" customFormat="1" ht="63.75" customHeight="1" x14ac:dyDescent="0.25">
      <c r="A76" s="42"/>
      <c r="B76" s="162" t="s">
        <v>42</v>
      </c>
      <c r="C76" s="161">
        <v>1070</v>
      </c>
      <c r="D76" s="162" t="s">
        <v>145</v>
      </c>
      <c r="E76" s="245" t="s">
        <v>138</v>
      </c>
      <c r="F76" s="527">
        <v>489.6</v>
      </c>
      <c r="G76" s="893">
        <v>154.19999999999999</v>
      </c>
      <c r="H76" s="490">
        <v>144</v>
      </c>
      <c r="I76" s="424">
        <f>H76/H6</f>
        <v>8.8053306493381014E-4</v>
      </c>
      <c r="J76" s="415">
        <f t="shared" si="106"/>
        <v>-10.199999999999989</v>
      </c>
      <c r="K76" s="528">
        <f t="shared" ref="K76:K87" si="180">H76/G76</f>
        <v>0.93385214007782114</v>
      </c>
      <c r="L76" s="413">
        <v>87.5</v>
      </c>
      <c r="M76" s="414">
        <v>87.5</v>
      </c>
      <c r="N76" s="414">
        <v>43.7</v>
      </c>
      <c r="O76" s="418"/>
      <c r="P76" s="415">
        <f t="shared" si="125"/>
        <v>-43.7</v>
      </c>
      <c r="Q76" s="494">
        <f t="shared" si="174"/>
        <v>0</v>
      </c>
      <c r="R76" s="413">
        <f t="shared" si="4"/>
        <v>577.1</v>
      </c>
      <c r="S76" s="414">
        <f t="shared" si="5"/>
        <v>577.1</v>
      </c>
      <c r="T76" s="415">
        <f t="shared" ref="T76:T87" si="181">SUM(G76,N76)</f>
        <v>197.89999999999998</v>
      </c>
      <c r="U76" s="418">
        <f t="shared" si="6"/>
        <v>144</v>
      </c>
      <c r="V76" s="415">
        <f t="shared" si="2"/>
        <v>-53.899999999999977</v>
      </c>
      <c r="W76" s="529">
        <f t="shared" si="3"/>
        <v>0.72764022233451242</v>
      </c>
      <c r="X76" s="23"/>
      <c r="Y76" s="354" t="str">
        <f t="shared" si="0"/>
        <v/>
      </c>
      <c r="Z76" s="169" t="str">
        <f t="shared" si="1"/>
        <v/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</row>
    <row r="77" spans="1:190" s="284" customFormat="1" ht="18.75" customHeight="1" x14ac:dyDescent="0.25">
      <c r="A77" s="308"/>
      <c r="B77" s="320"/>
      <c r="C77" s="321"/>
      <c r="D77" s="320"/>
      <c r="E77" s="322" t="s">
        <v>450</v>
      </c>
      <c r="F77" s="530">
        <v>438.8</v>
      </c>
      <c r="G77" s="894">
        <v>132.69999999999999</v>
      </c>
      <c r="H77" s="475">
        <v>131.4</v>
      </c>
      <c r="I77" s="488">
        <f>H77/H6</f>
        <v>8.0348642175210173E-4</v>
      </c>
      <c r="J77" s="434">
        <f>H77-G77</f>
        <v>-1.2999999999999829</v>
      </c>
      <c r="K77" s="487">
        <f t="shared" si="180"/>
        <v>0.99020346646571222</v>
      </c>
      <c r="L77" s="497"/>
      <c r="M77" s="498"/>
      <c r="N77" s="498"/>
      <c r="O77" s="499"/>
      <c r="P77" s="437"/>
      <c r="Q77" s="435"/>
      <c r="R77" s="440">
        <f>SUM(F77,L77)</f>
        <v>438.8</v>
      </c>
      <c r="S77" s="437">
        <f>SUM(F77,M77)</f>
        <v>438.8</v>
      </c>
      <c r="T77" s="437">
        <f t="shared" si="181"/>
        <v>132.69999999999999</v>
      </c>
      <c r="U77" s="441">
        <f>SUM(H77,O77)</f>
        <v>131.4</v>
      </c>
      <c r="V77" s="437">
        <f>U77-T77</f>
        <v>-1.2999999999999829</v>
      </c>
      <c r="W77" s="442">
        <f t="shared" si="3"/>
        <v>0.99020346646571222</v>
      </c>
      <c r="X77" s="281"/>
      <c r="Y77" s="355" t="str">
        <f t="shared" si="0"/>
        <v/>
      </c>
      <c r="Z77" s="253" t="str">
        <f t="shared" si="1"/>
        <v/>
      </c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  <c r="EO77" s="283"/>
      <c r="EP77" s="283"/>
      <c r="EQ77" s="283"/>
      <c r="ER77" s="283"/>
      <c r="ES77" s="283"/>
      <c r="ET77" s="283"/>
      <c r="EU77" s="283"/>
      <c r="EV77" s="283"/>
      <c r="EW77" s="283"/>
      <c r="EX77" s="283"/>
      <c r="EY77" s="283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3"/>
      <c r="FQ77" s="283"/>
      <c r="FR77" s="283"/>
      <c r="FS77" s="283"/>
      <c r="FT77" s="283"/>
      <c r="FU77" s="283"/>
      <c r="FV77" s="283"/>
      <c r="FW77" s="283"/>
      <c r="FX77" s="283"/>
      <c r="FY77" s="283"/>
      <c r="FZ77" s="283"/>
      <c r="GA77" s="283"/>
      <c r="GB77" s="283"/>
      <c r="GC77" s="283"/>
      <c r="GD77" s="283"/>
      <c r="GE77" s="283"/>
      <c r="GF77" s="283"/>
      <c r="GG77" s="283"/>
      <c r="GH77" s="283"/>
    </row>
    <row r="78" spans="1:190" s="284" customFormat="1" ht="30" customHeight="1" x14ac:dyDescent="0.25">
      <c r="A78" s="308"/>
      <c r="B78" s="320"/>
      <c r="C78" s="321"/>
      <c r="D78" s="320"/>
      <c r="E78" s="316" t="s">
        <v>451</v>
      </c>
      <c r="F78" s="504"/>
      <c r="G78" s="711"/>
      <c r="H78" s="501"/>
      <c r="I78" s="531">
        <f>H78/H6</f>
        <v>0</v>
      </c>
      <c r="J78" s="434">
        <f>H78-G78</f>
        <v>0</v>
      </c>
      <c r="K78" s="487"/>
      <c r="L78" s="436">
        <v>87.5</v>
      </c>
      <c r="M78" s="437">
        <v>87.5</v>
      </c>
      <c r="N78" s="437">
        <v>43.7</v>
      </c>
      <c r="O78" s="499"/>
      <c r="P78" s="437">
        <f t="shared" ref="P78" si="182">O78-N78</f>
        <v>-43.7</v>
      </c>
      <c r="Q78" s="449"/>
      <c r="R78" s="440">
        <f>SUM(F78,L78)</f>
        <v>87.5</v>
      </c>
      <c r="S78" s="437">
        <f>SUM(F78,M78)</f>
        <v>87.5</v>
      </c>
      <c r="T78" s="437">
        <f t="shared" ref="T78" si="183">SUM(G78,N78)</f>
        <v>43.7</v>
      </c>
      <c r="U78" s="441">
        <f>SUM(H78,O78)</f>
        <v>0</v>
      </c>
      <c r="V78" s="437">
        <f>U78-T78</f>
        <v>-43.7</v>
      </c>
      <c r="W78" s="442">
        <f t="shared" si="3"/>
        <v>0</v>
      </c>
      <c r="X78" s="281"/>
      <c r="Y78" s="355"/>
      <c r="Z78" s="253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  <c r="EO78" s="283"/>
      <c r="EP78" s="283"/>
      <c r="EQ78" s="283"/>
      <c r="ER78" s="283"/>
      <c r="ES78" s="283"/>
      <c r="ET78" s="283"/>
      <c r="EU78" s="283"/>
      <c r="EV78" s="283"/>
      <c r="EW78" s="283"/>
      <c r="EX78" s="283"/>
      <c r="EY78" s="283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3"/>
      <c r="FQ78" s="283"/>
      <c r="FR78" s="283"/>
      <c r="FS78" s="283"/>
      <c r="FT78" s="283"/>
      <c r="FU78" s="283"/>
      <c r="FV78" s="283"/>
      <c r="FW78" s="283"/>
      <c r="FX78" s="283"/>
      <c r="FY78" s="283"/>
      <c r="FZ78" s="283"/>
      <c r="GA78" s="283"/>
      <c r="GB78" s="283"/>
      <c r="GC78" s="283"/>
      <c r="GD78" s="283"/>
      <c r="GE78" s="283"/>
      <c r="GF78" s="283"/>
      <c r="GG78" s="283"/>
      <c r="GH78" s="283"/>
    </row>
    <row r="79" spans="1:190" ht="34.5" customHeight="1" x14ac:dyDescent="0.25">
      <c r="A79" s="42"/>
      <c r="B79" s="28" t="s">
        <v>43</v>
      </c>
      <c r="C79" s="27" t="s">
        <v>141</v>
      </c>
      <c r="D79" s="27" t="s">
        <v>142</v>
      </c>
      <c r="E79" s="126" t="s">
        <v>139</v>
      </c>
      <c r="F79" s="532">
        <v>3808.3</v>
      </c>
      <c r="G79" s="527">
        <v>1452.8</v>
      </c>
      <c r="H79" s="490">
        <v>1279.2</v>
      </c>
      <c r="I79" s="410">
        <f>H79/H6</f>
        <v>7.8220687268286803E-3</v>
      </c>
      <c r="J79" s="411">
        <f t="shared" si="106"/>
        <v>-173.59999999999991</v>
      </c>
      <c r="K79" s="419">
        <f t="shared" si="180"/>
        <v>0.88050660792951552</v>
      </c>
      <c r="L79" s="413"/>
      <c r="M79" s="414"/>
      <c r="N79" s="414"/>
      <c r="O79" s="418"/>
      <c r="P79" s="415">
        <f>O79-N79</f>
        <v>0</v>
      </c>
      <c r="Q79" s="416"/>
      <c r="R79" s="417">
        <f t="shared" si="4"/>
        <v>3808.3</v>
      </c>
      <c r="S79" s="414">
        <f t="shared" si="5"/>
        <v>3808.3</v>
      </c>
      <c r="T79" s="415">
        <f t="shared" si="181"/>
        <v>1452.8</v>
      </c>
      <c r="U79" s="418">
        <f t="shared" si="6"/>
        <v>1279.2</v>
      </c>
      <c r="V79" s="415">
        <f t="shared" si="2"/>
        <v>-173.59999999999991</v>
      </c>
      <c r="W79" s="529">
        <f t="shared" si="3"/>
        <v>0.88050660792951552</v>
      </c>
      <c r="X79" s="14"/>
      <c r="Y79" s="354" t="str">
        <f t="shared" si="0"/>
        <v/>
      </c>
      <c r="Z79" s="169" t="str">
        <f t="shared" si="1"/>
        <v/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190" ht="46.5" customHeight="1" x14ac:dyDescent="0.25">
      <c r="A80" s="42"/>
      <c r="B80" s="28"/>
      <c r="C80" s="27" t="s">
        <v>345</v>
      </c>
      <c r="D80" s="27" t="s">
        <v>142</v>
      </c>
      <c r="E80" s="144" t="s">
        <v>417</v>
      </c>
      <c r="F80" s="532">
        <v>5949.1</v>
      </c>
      <c r="G80" s="527">
        <v>1966</v>
      </c>
      <c r="H80" s="490">
        <v>1830.8</v>
      </c>
      <c r="I80" s="410">
        <f>H80/H6</f>
        <v>1.1194999550561247E-2</v>
      </c>
      <c r="J80" s="411">
        <f t="shared" ref="J80" si="184">H80-G80</f>
        <v>-135.20000000000005</v>
      </c>
      <c r="K80" s="419">
        <f t="shared" ref="K80" si="185">H80/G80</f>
        <v>0.93123092573753807</v>
      </c>
      <c r="L80" s="413">
        <v>458.2</v>
      </c>
      <c r="M80" s="414">
        <v>458.9</v>
      </c>
      <c r="N80" s="414">
        <v>301.2</v>
      </c>
      <c r="O80" s="418">
        <v>281.7</v>
      </c>
      <c r="P80" s="415">
        <f>O80-N80</f>
        <v>-19.5</v>
      </c>
      <c r="Q80" s="416">
        <f>O80/N80</f>
        <v>0.93525896414342624</v>
      </c>
      <c r="R80" s="417">
        <f t="shared" ref="R80" si="186">SUM(F80,L80)</f>
        <v>6407.3</v>
      </c>
      <c r="S80" s="414">
        <f t="shared" ref="S80" si="187">SUM(F80,M80)</f>
        <v>6408</v>
      </c>
      <c r="T80" s="415">
        <f t="shared" ref="T80:T81" si="188">SUM(G80,N80)</f>
        <v>2267.1999999999998</v>
      </c>
      <c r="U80" s="418">
        <f t="shared" ref="U80" si="189">SUM(H80,O80)</f>
        <v>2112.5</v>
      </c>
      <c r="V80" s="415">
        <f t="shared" ref="V80" si="190">U80-T80</f>
        <v>-154.69999999999982</v>
      </c>
      <c r="W80" s="529">
        <f t="shared" si="3"/>
        <v>0.93176605504587162</v>
      </c>
      <c r="X80" s="14"/>
      <c r="Y80" s="354"/>
      <c r="Z80" s="16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190" s="284" customFormat="1" ht="30" hidden="1" customHeight="1" x14ac:dyDescent="0.25">
      <c r="A81" s="308"/>
      <c r="B81" s="320"/>
      <c r="C81" s="321"/>
      <c r="D81" s="320"/>
      <c r="E81" s="316" t="s">
        <v>443</v>
      </c>
      <c r="F81" s="496"/>
      <c r="G81" s="892"/>
      <c r="H81" s="475"/>
      <c r="I81" s="488"/>
      <c r="J81" s="434">
        <f>H81-G81</f>
        <v>0</v>
      </c>
      <c r="K81" s="487"/>
      <c r="L81" s="436">
        <v>42</v>
      </c>
      <c r="M81" s="437">
        <v>42</v>
      </c>
      <c r="N81" s="437">
        <v>42</v>
      </c>
      <c r="O81" s="441">
        <v>0</v>
      </c>
      <c r="P81" s="437">
        <f t="shared" ref="P81" si="191">O81-N81</f>
        <v>-42</v>
      </c>
      <c r="Q81" s="449">
        <f t="shared" ref="Q81" si="192">O81/N81</f>
        <v>0</v>
      </c>
      <c r="R81" s="440">
        <f>SUM(F81,L81)</f>
        <v>42</v>
      </c>
      <c r="S81" s="437">
        <f>SUM(F81,M81)</f>
        <v>42</v>
      </c>
      <c r="T81" s="437">
        <f t="shared" si="188"/>
        <v>42</v>
      </c>
      <c r="U81" s="441">
        <f>SUM(H81,O81)</f>
        <v>0</v>
      </c>
      <c r="V81" s="437">
        <f>U81-T81</f>
        <v>-42</v>
      </c>
      <c r="W81" s="442">
        <f t="shared" ref="W81" si="193">U81/T81</f>
        <v>0</v>
      </c>
      <c r="X81" s="281"/>
      <c r="Y81" s="355"/>
      <c r="Z81" s="253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  <c r="EO81" s="283"/>
      <c r="EP81" s="283"/>
      <c r="EQ81" s="283"/>
      <c r="ER81" s="283"/>
      <c r="ES81" s="283"/>
      <c r="ET81" s="283"/>
      <c r="EU81" s="283"/>
      <c r="EV81" s="283"/>
      <c r="EW81" s="283"/>
      <c r="EX81" s="283"/>
      <c r="EY81" s="283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3"/>
      <c r="FQ81" s="283"/>
      <c r="FR81" s="283"/>
      <c r="FS81" s="283"/>
      <c r="FT81" s="283"/>
      <c r="FU81" s="283"/>
      <c r="FV81" s="283"/>
      <c r="FW81" s="283"/>
      <c r="FX81" s="283"/>
      <c r="FY81" s="283"/>
      <c r="FZ81" s="283"/>
      <c r="GA81" s="283"/>
      <c r="GB81" s="283"/>
      <c r="GC81" s="283"/>
      <c r="GD81" s="283"/>
      <c r="GE81" s="283"/>
      <c r="GF81" s="283"/>
      <c r="GG81" s="283"/>
      <c r="GH81" s="283"/>
    </row>
    <row r="82" spans="1:190" ht="32.25" hidden="1" customHeight="1" x14ac:dyDescent="0.25">
      <c r="A82" s="42"/>
      <c r="B82" s="28" t="s">
        <v>44</v>
      </c>
      <c r="C82" s="27" t="s">
        <v>329</v>
      </c>
      <c r="D82" s="27" t="s">
        <v>144</v>
      </c>
      <c r="E82" s="126" t="s">
        <v>330</v>
      </c>
      <c r="F82" s="533"/>
      <c r="G82" s="893"/>
      <c r="H82" s="490"/>
      <c r="I82" s="423">
        <f>H82/H6</f>
        <v>0</v>
      </c>
      <c r="J82" s="411">
        <f t="shared" si="106"/>
        <v>0</v>
      </c>
      <c r="K82" s="419" t="e">
        <f t="shared" si="180"/>
        <v>#DIV/0!</v>
      </c>
      <c r="L82" s="413"/>
      <c r="M82" s="414"/>
      <c r="N82" s="414"/>
      <c r="O82" s="418"/>
      <c r="P82" s="415"/>
      <c r="Q82" s="416"/>
      <c r="R82" s="417">
        <f t="shared" si="4"/>
        <v>0</v>
      </c>
      <c r="S82" s="414">
        <f t="shared" si="5"/>
        <v>0</v>
      </c>
      <c r="T82" s="415">
        <f t="shared" si="181"/>
        <v>0</v>
      </c>
      <c r="U82" s="418">
        <f t="shared" si="6"/>
        <v>0</v>
      </c>
      <c r="V82" s="415">
        <f t="shared" si="2"/>
        <v>0</v>
      </c>
      <c r="W82" s="529" t="e">
        <f t="shared" si="3"/>
        <v>#DIV/0!</v>
      </c>
      <c r="X82" s="14"/>
      <c r="Y82" s="354" t="str">
        <f t="shared" si="0"/>
        <v/>
      </c>
      <c r="Z82" s="169" t="str">
        <f t="shared" si="1"/>
        <v/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190" ht="20.25" customHeight="1" x14ac:dyDescent="0.25">
      <c r="A83" s="42"/>
      <c r="B83" s="28" t="s">
        <v>45</v>
      </c>
      <c r="C83" s="27" t="s">
        <v>143</v>
      </c>
      <c r="D83" s="27" t="s">
        <v>140</v>
      </c>
      <c r="E83" s="126" t="s">
        <v>331</v>
      </c>
      <c r="F83" s="533">
        <v>1518.2</v>
      </c>
      <c r="G83" s="893">
        <v>501.9</v>
      </c>
      <c r="H83" s="490">
        <v>407.5</v>
      </c>
      <c r="I83" s="410">
        <f>H83/H6</f>
        <v>2.4917862775036639E-3</v>
      </c>
      <c r="J83" s="411">
        <f t="shared" si="106"/>
        <v>-94.399999999999977</v>
      </c>
      <c r="K83" s="419">
        <f t="shared" si="180"/>
        <v>0.81191472404861531</v>
      </c>
      <c r="L83" s="413"/>
      <c r="M83" s="414"/>
      <c r="N83" s="414"/>
      <c r="O83" s="418"/>
      <c r="P83" s="415">
        <f t="shared" ref="P83:P87" si="194">O83-N83</f>
        <v>0</v>
      </c>
      <c r="Q83" s="416"/>
      <c r="R83" s="417">
        <f t="shared" si="4"/>
        <v>1518.2</v>
      </c>
      <c r="S83" s="414">
        <f t="shared" si="5"/>
        <v>1518.2</v>
      </c>
      <c r="T83" s="415">
        <f t="shared" si="181"/>
        <v>501.9</v>
      </c>
      <c r="U83" s="418">
        <f t="shared" si="6"/>
        <v>407.5</v>
      </c>
      <c r="V83" s="415">
        <f t="shared" si="2"/>
        <v>-94.399999999999977</v>
      </c>
      <c r="W83" s="529">
        <f t="shared" si="3"/>
        <v>0.81191472404861531</v>
      </c>
      <c r="X83" s="14"/>
      <c r="Y83" s="354" t="str">
        <f t="shared" si="0"/>
        <v/>
      </c>
      <c r="Z83" s="169" t="str">
        <f t="shared" si="1"/>
        <v/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190" ht="19.5" customHeight="1" x14ac:dyDescent="0.25">
      <c r="A84" s="42"/>
      <c r="B84" s="28" t="s">
        <v>46</v>
      </c>
      <c r="C84" s="27" t="s">
        <v>332</v>
      </c>
      <c r="D84" s="27" t="s">
        <v>140</v>
      </c>
      <c r="E84" s="126" t="s">
        <v>333</v>
      </c>
      <c r="F84" s="533">
        <v>5909.5</v>
      </c>
      <c r="G84" s="893">
        <v>2458.8000000000002</v>
      </c>
      <c r="H84" s="490">
        <v>1959.4</v>
      </c>
      <c r="I84" s="410">
        <f>H84/H6</f>
        <v>1.1981364496050747E-2</v>
      </c>
      <c r="J84" s="411">
        <f t="shared" ref="J84" si="195">H84-G84</f>
        <v>-499.40000000000009</v>
      </c>
      <c r="K84" s="419">
        <f t="shared" ref="K84" si="196">H84/G84</f>
        <v>0.79689279323247109</v>
      </c>
      <c r="L84" s="413">
        <v>8</v>
      </c>
      <c r="M84" s="414">
        <v>148.19999999999999</v>
      </c>
      <c r="N84" s="414">
        <v>148.19999999999999</v>
      </c>
      <c r="O84" s="931">
        <v>140.1</v>
      </c>
      <c r="P84" s="415">
        <f t="shared" ref="P84:P85" si="197">O84-N84</f>
        <v>-8.0999999999999943</v>
      </c>
      <c r="Q84" s="416">
        <f>O84/N84</f>
        <v>0.94534412955465585</v>
      </c>
      <c r="R84" s="417">
        <f t="shared" ref="R84" si="198">SUM(F84,L84)</f>
        <v>5917.5</v>
      </c>
      <c r="S84" s="414">
        <f t="shared" ref="S84" si="199">SUM(F84,M84)</f>
        <v>6057.7</v>
      </c>
      <c r="T84" s="415">
        <f t="shared" ref="T84" si="200">SUM(G84,N84)</f>
        <v>2607</v>
      </c>
      <c r="U84" s="418">
        <f t="shared" ref="U84" si="201">SUM(H84,O84)</f>
        <v>2099.5</v>
      </c>
      <c r="V84" s="415">
        <f t="shared" ref="V84" si="202">U84-T84</f>
        <v>-507.5</v>
      </c>
      <c r="W84" s="419">
        <f t="shared" si="3"/>
        <v>0.80533179900268503</v>
      </c>
      <c r="X84" s="14"/>
      <c r="Y84" s="354" t="str">
        <f t="shared" ref="Y84" si="203">IF(J84&lt;=0,"",IF(J84&gt;0,"НІ"))</f>
        <v/>
      </c>
      <c r="Z84" s="169" t="str">
        <f t="shared" ref="Z84:Z85" si="204">IF(P84&lt;=0,"",IF(P84&gt;0,"НІ"))</f>
        <v/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190" s="284" customFormat="1" ht="32.450000000000003" hidden="1" customHeight="1" x14ac:dyDescent="0.25">
      <c r="A85" s="308"/>
      <c r="B85" s="320"/>
      <c r="C85" s="314"/>
      <c r="D85" s="314"/>
      <c r="E85" s="316" t="s">
        <v>274</v>
      </c>
      <c r="F85" s="530"/>
      <c r="G85" s="894"/>
      <c r="H85" s="475"/>
      <c r="I85" s="488"/>
      <c r="J85" s="434"/>
      <c r="K85" s="487"/>
      <c r="L85" s="882">
        <v>188.9</v>
      </c>
      <c r="M85" s="534">
        <v>188.9</v>
      </c>
      <c r="N85" s="534">
        <v>188.9</v>
      </c>
      <c r="O85" s="883">
        <v>184</v>
      </c>
      <c r="P85" s="534">
        <f t="shared" si="197"/>
        <v>-4.9000000000000057</v>
      </c>
      <c r="Q85" s="435">
        <f t="shared" ref="Q85:Q89" si="205">O85/N85</f>
        <v>0.97406034939121222</v>
      </c>
      <c r="R85" s="440">
        <f t="shared" ref="R85" si="206">SUM(F85,L85)</f>
        <v>188.9</v>
      </c>
      <c r="S85" s="437">
        <f t="shared" ref="S85" si="207">SUM(F85,M85)</f>
        <v>188.9</v>
      </c>
      <c r="T85" s="437">
        <f t="shared" ref="T85" si="208">SUM(G85,N85)</f>
        <v>188.9</v>
      </c>
      <c r="U85" s="441">
        <f t="shared" ref="U85" si="209">SUM(H85,O85)</f>
        <v>184</v>
      </c>
      <c r="V85" s="437">
        <f t="shared" ref="V85" si="210">U85-T85</f>
        <v>-4.9000000000000057</v>
      </c>
      <c r="W85" s="442">
        <f t="shared" si="3"/>
        <v>0.97406034939121222</v>
      </c>
      <c r="X85" s="281"/>
      <c r="Y85" s="355"/>
      <c r="Z85" s="253" t="str">
        <f t="shared" si="204"/>
        <v/>
      </c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  <c r="EO85" s="283"/>
      <c r="EP85" s="283"/>
      <c r="EQ85" s="283"/>
      <c r="ER85" s="283"/>
      <c r="ES85" s="283"/>
      <c r="ET85" s="283"/>
      <c r="EU85" s="283"/>
      <c r="EV85" s="283"/>
      <c r="EW85" s="283"/>
      <c r="EX85" s="283"/>
      <c r="EY85" s="283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3"/>
      <c r="FQ85" s="283"/>
      <c r="FR85" s="283"/>
      <c r="FS85" s="283"/>
      <c r="FT85" s="283"/>
      <c r="FU85" s="283"/>
      <c r="FV85" s="283"/>
      <c r="FW85" s="283"/>
      <c r="FX85" s="283"/>
      <c r="FY85" s="283"/>
      <c r="FZ85" s="283"/>
      <c r="GA85" s="283"/>
      <c r="GB85" s="283"/>
      <c r="GC85" s="283"/>
      <c r="GD85" s="283"/>
      <c r="GE85" s="283"/>
      <c r="GF85" s="283"/>
      <c r="GG85" s="283"/>
      <c r="GH85" s="283"/>
    </row>
    <row r="86" spans="1:190" s="284" customFormat="1" ht="26.45" hidden="1" customHeight="1" x14ac:dyDescent="0.25">
      <c r="A86" s="308"/>
      <c r="B86" s="320"/>
      <c r="C86" s="314"/>
      <c r="D86" s="314"/>
      <c r="E86" s="316" t="s">
        <v>443</v>
      </c>
      <c r="F86" s="530"/>
      <c r="G86" s="894"/>
      <c r="H86" s="475"/>
      <c r="I86" s="488"/>
      <c r="J86" s="434"/>
      <c r="K86" s="487"/>
      <c r="L86" s="882">
        <v>42</v>
      </c>
      <c r="M86" s="534">
        <v>42</v>
      </c>
      <c r="N86" s="534">
        <v>42</v>
      </c>
      <c r="O86" s="883">
        <v>0</v>
      </c>
      <c r="P86" s="534">
        <f t="shared" ref="P86" si="211">O86-N86</f>
        <v>-42</v>
      </c>
      <c r="Q86" s="435">
        <f t="shared" si="205"/>
        <v>0</v>
      </c>
      <c r="R86" s="440">
        <f t="shared" ref="R86" si="212">SUM(F86,L86)</f>
        <v>42</v>
      </c>
      <c r="S86" s="437">
        <f t="shared" ref="S86" si="213">SUM(F86,M86)</f>
        <v>42</v>
      </c>
      <c r="T86" s="437">
        <f t="shared" ref="T86" si="214">SUM(G86,N86)</f>
        <v>42</v>
      </c>
      <c r="U86" s="441">
        <f t="shared" ref="U86" si="215">SUM(H86,O86)</f>
        <v>0</v>
      </c>
      <c r="V86" s="437">
        <f t="shared" ref="V86" si="216">U86-T86</f>
        <v>-42</v>
      </c>
      <c r="W86" s="442">
        <f t="shared" ref="W86" si="217">U86/T86</f>
        <v>0</v>
      </c>
      <c r="X86" s="281"/>
      <c r="Y86" s="355"/>
      <c r="Z86" s="253" t="str">
        <f t="shared" ref="Z86" si="218">IF(P86&lt;=0,"",IF(P86&gt;0,"НІ"))</f>
        <v/>
      </c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  <c r="EO86" s="283"/>
      <c r="EP86" s="283"/>
      <c r="EQ86" s="283"/>
      <c r="ER86" s="283"/>
      <c r="ES86" s="283"/>
      <c r="ET86" s="283"/>
      <c r="EU86" s="283"/>
      <c r="EV86" s="283"/>
      <c r="EW86" s="283"/>
      <c r="EX86" s="283"/>
      <c r="EY86" s="283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3"/>
      <c r="FQ86" s="283"/>
      <c r="FR86" s="283"/>
      <c r="FS86" s="283"/>
      <c r="FT86" s="283"/>
      <c r="FU86" s="283"/>
      <c r="FV86" s="283"/>
      <c r="FW86" s="283"/>
      <c r="FX86" s="283"/>
      <c r="FY86" s="283"/>
      <c r="FZ86" s="283"/>
      <c r="GA86" s="283"/>
      <c r="GB86" s="283"/>
      <c r="GC86" s="283"/>
      <c r="GD86" s="283"/>
      <c r="GE86" s="283"/>
      <c r="GF86" s="283"/>
      <c r="GG86" s="283"/>
      <c r="GH86" s="283"/>
    </row>
    <row r="87" spans="1:190" ht="19.5" customHeight="1" thickBot="1" x14ac:dyDescent="0.3">
      <c r="A87" s="42"/>
      <c r="B87" s="28" t="s">
        <v>46</v>
      </c>
      <c r="C87" s="27" t="s">
        <v>375</v>
      </c>
      <c r="D87" s="27" t="s">
        <v>140</v>
      </c>
      <c r="E87" s="126" t="s">
        <v>376</v>
      </c>
      <c r="F87" s="535">
        <v>10.9</v>
      </c>
      <c r="G87" s="895">
        <v>3.6</v>
      </c>
      <c r="H87" s="490">
        <v>1.8</v>
      </c>
      <c r="I87" s="421">
        <f>H87/H6</f>
        <v>1.1006663311672627E-5</v>
      </c>
      <c r="J87" s="411">
        <f t="shared" si="106"/>
        <v>-1.8</v>
      </c>
      <c r="K87" s="419">
        <f t="shared" si="180"/>
        <v>0.5</v>
      </c>
      <c r="L87" s="536"/>
      <c r="M87" s="537"/>
      <c r="N87" s="537"/>
      <c r="O87" s="538"/>
      <c r="P87" s="455">
        <f t="shared" si="194"/>
        <v>0</v>
      </c>
      <c r="Q87" s="539"/>
      <c r="R87" s="417">
        <f t="shared" si="4"/>
        <v>10.9</v>
      </c>
      <c r="S87" s="414">
        <f t="shared" si="5"/>
        <v>10.9</v>
      </c>
      <c r="T87" s="415">
        <f t="shared" si="181"/>
        <v>3.6</v>
      </c>
      <c r="U87" s="418">
        <f t="shared" si="6"/>
        <v>1.8</v>
      </c>
      <c r="V87" s="415">
        <f t="shared" si="2"/>
        <v>-1.8</v>
      </c>
      <c r="W87" s="483">
        <f t="shared" si="3"/>
        <v>0.5</v>
      </c>
      <c r="X87" s="14"/>
      <c r="Y87" s="354" t="str">
        <f t="shared" si="0"/>
        <v/>
      </c>
      <c r="Z87" s="169" t="str">
        <f t="shared" si="1"/>
        <v/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190" s="4" customFormat="1" ht="27" customHeight="1" thickBot="1" x14ac:dyDescent="0.3">
      <c r="A88" s="40">
        <v>3</v>
      </c>
      <c r="B88" s="34" t="s">
        <v>100</v>
      </c>
      <c r="C88" s="34" t="s">
        <v>252</v>
      </c>
      <c r="D88" s="34"/>
      <c r="E88" s="348" t="s">
        <v>101</v>
      </c>
      <c r="F88" s="540">
        <f>SUM(F100,F98,F97,F95,F94,F92,F89)</f>
        <v>67818</v>
      </c>
      <c r="G88" s="541">
        <f t="shared" ref="G88:H88" si="219">SUM(G100,G98,G97,G95,G94,G92,G89)</f>
        <v>21595</v>
      </c>
      <c r="H88" s="371">
        <f t="shared" si="219"/>
        <v>18403.5</v>
      </c>
      <c r="I88" s="542">
        <f>H88/H6</f>
        <v>0.11253396014242621</v>
      </c>
      <c r="J88" s="467">
        <f t="shared" si="106"/>
        <v>-3191.5</v>
      </c>
      <c r="K88" s="395">
        <f t="shared" ref="K88:K97" si="220">H88/G88</f>
        <v>0.8522111599907386</v>
      </c>
      <c r="L88" s="540">
        <f>SUM(L100,L98,L97,L95,L94,L92,L89)</f>
        <v>4730.3</v>
      </c>
      <c r="M88" s="541">
        <f t="shared" ref="M88:O88" si="221">SUM(M100,M98,M97,M95,M94,M92,M89)</f>
        <v>4742.3999999999996</v>
      </c>
      <c r="N88" s="541">
        <f t="shared" si="221"/>
        <v>1336.9</v>
      </c>
      <c r="O88" s="371">
        <f t="shared" si="221"/>
        <v>1336.9</v>
      </c>
      <c r="P88" s="464">
        <f t="shared" ref="P88:P101" si="222">O88-N88</f>
        <v>0</v>
      </c>
      <c r="Q88" s="465">
        <f t="shared" si="205"/>
        <v>1</v>
      </c>
      <c r="R88" s="540">
        <f>SUM(R100,R98,R97,R95,R94,R92,R89)</f>
        <v>72548.3</v>
      </c>
      <c r="S88" s="541">
        <f t="shared" ref="S88:V88" si="223">SUM(S100,S98,S97,S95,S94,S92,S89)</f>
        <v>72560.399999999994</v>
      </c>
      <c r="T88" s="541">
        <f t="shared" si="223"/>
        <v>22931.9</v>
      </c>
      <c r="U88" s="543">
        <f t="shared" si="223"/>
        <v>19740.400000000001</v>
      </c>
      <c r="V88" s="464">
        <f t="shared" si="223"/>
        <v>-3191.5</v>
      </c>
      <c r="W88" s="395">
        <f t="shared" si="3"/>
        <v>0.86082705750504751</v>
      </c>
      <c r="X88" s="14"/>
      <c r="Y88" s="354" t="str">
        <f t="shared" si="0"/>
        <v/>
      </c>
      <c r="Z88" s="169" t="str">
        <f t="shared" si="1"/>
        <v/>
      </c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</row>
    <row r="89" spans="1:190" ht="27" customHeight="1" x14ac:dyDescent="0.25">
      <c r="A89" s="62"/>
      <c r="B89" s="64" t="s">
        <v>102</v>
      </c>
      <c r="C89" s="152" t="s">
        <v>334</v>
      </c>
      <c r="D89" s="152" t="s">
        <v>146</v>
      </c>
      <c r="E89" s="153" t="s">
        <v>148</v>
      </c>
      <c r="F89" s="544">
        <v>62413</v>
      </c>
      <c r="G89" s="404">
        <v>19654.2</v>
      </c>
      <c r="H89" s="474">
        <v>16855.2</v>
      </c>
      <c r="I89" s="545">
        <f>H89/H6</f>
        <v>0.10306639525050248</v>
      </c>
      <c r="J89" s="411">
        <f t="shared" ref="J89:J183" si="224">H89-G89</f>
        <v>-2799</v>
      </c>
      <c r="K89" s="546">
        <f t="shared" si="220"/>
        <v>0.85758769118051104</v>
      </c>
      <c r="L89" s="402">
        <v>4730.3</v>
      </c>
      <c r="M89" s="404">
        <v>4742.3999999999996</v>
      </c>
      <c r="N89" s="403">
        <v>1336.9</v>
      </c>
      <c r="O89" s="406">
        <v>1336.9</v>
      </c>
      <c r="P89" s="404">
        <f t="shared" si="222"/>
        <v>0</v>
      </c>
      <c r="Q89" s="405">
        <f t="shared" si="205"/>
        <v>1</v>
      </c>
      <c r="R89" s="402">
        <f t="shared" si="4"/>
        <v>67143.3</v>
      </c>
      <c r="S89" s="403">
        <f t="shared" si="5"/>
        <v>67155.399999999994</v>
      </c>
      <c r="T89" s="404">
        <f t="shared" ref="T89:T97" si="225">SUM(G89,N89)</f>
        <v>20991.100000000002</v>
      </c>
      <c r="U89" s="406">
        <f t="shared" si="6"/>
        <v>18192.100000000002</v>
      </c>
      <c r="V89" s="404">
        <f t="shared" si="2"/>
        <v>-2799</v>
      </c>
      <c r="W89" s="407">
        <f t="shared" si="3"/>
        <v>0.8666577740089848</v>
      </c>
      <c r="X89" s="14"/>
      <c r="Y89" s="354" t="str">
        <f t="shared" ref="Y89:Y178" si="226">IF(J89&lt;=0,"",IF(J89&gt;0,"НІ"))</f>
        <v/>
      </c>
      <c r="Z89" s="169" t="str">
        <f t="shared" ref="Z89:Z178" si="227">IF(P89&lt;=0,"",IF(P89&gt;0,"НІ"))</f>
        <v/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190" s="256" customFormat="1" ht="21" customHeight="1" x14ac:dyDescent="0.25">
      <c r="A90" s="308"/>
      <c r="B90" s="311"/>
      <c r="C90" s="314"/>
      <c r="D90" s="314"/>
      <c r="E90" s="331" t="s">
        <v>452</v>
      </c>
      <c r="F90" s="886">
        <v>30211.3</v>
      </c>
      <c r="G90" s="886">
        <v>10070.5</v>
      </c>
      <c r="H90" s="933">
        <v>10070.4</v>
      </c>
      <c r="I90" s="485">
        <f>H90/H6</f>
        <v>6.1578612341037786E-2</v>
      </c>
      <c r="J90" s="434">
        <f t="shared" si="224"/>
        <v>-0.1000000000003638</v>
      </c>
      <c r="K90" s="547">
        <f t="shared" si="220"/>
        <v>0.99999007000645446</v>
      </c>
      <c r="L90" s="497"/>
      <c r="M90" s="498"/>
      <c r="N90" s="437"/>
      <c r="O90" s="499"/>
      <c r="P90" s="437">
        <f t="shared" si="222"/>
        <v>0</v>
      </c>
      <c r="Q90" s="435"/>
      <c r="R90" s="440">
        <f t="shared" si="4"/>
        <v>30211.3</v>
      </c>
      <c r="S90" s="437">
        <f t="shared" si="5"/>
        <v>30211.3</v>
      </c>
      <c r="T90" s="437">
        <f t="shared" si="225"/>
        <v>10070.5</v>
      </c>
      <c r="U90" s="441">
        <f t="shared" si="6"/>
        <v>10070.4</v>
      </c>
      <c r="V90" s="437">
        <f t="shared" si="2"/>
        <v>-0.1000000000003638</v>
      </c>
      <c r="W90" s="442">
        <f t="shared" si="3"/>
        <v>0.99999007000645446</v>
      </c>
      <c r="X90" s="252"/>
      <c r="Y90" s="356" t="str">
        <f t="shared" si="226"/>
        <v/>
      </c>
      <c r="Z90" s="285" t="str">
        <f t="shared" si="227"/>
        <v/>
      </c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5"/>
      <c r="CJ90" s="255"/>
      <c r="CK90" s="255"/>
      <c r="CL90" s="255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5"/>
      <c r="DE90" s="255"/>
      <c r="DF90" s="255"/>
      <c r="DG90" s="255"/>
      <c r="DH90" s="255"/>
      <c r="DI90" s="255"/>
      <c r="DJ90" s="255"/>
      <c r="DK90" s="255"/>
      <c r="DL90" s="255"/>
      <c r="DM90" s="255"/>
      <c r="DN90" s="255"/>
      <c r="DO90" s="255"/>
      <c r="DP90" s="255"/>
      <c r="DQ90" s="255"/>
      <c r="DR90" s="255"/>
      <c r="DS90" s="255"/>
      <c r="DT90" s="255"/>
      <c r="DU90" s="255"/>
      <c r="DV90" s="255"/>
      <c r="DW90" s="255"/>
      <c r="DX90" s="255"/>
      <c r="DY90" s="255"/>
      <c r="DZ90" s="255"/>
      <c r="EA90" s="255"/>
      <c r="EB90" s="255"/>
      <c r="EC90" s="255"/>
      <c r="ED90" s="255"/>
      <c r="EE90" s="255"/>
      <c r="EF90" s="255"/>
      <c r="EG90" s="255"/>
      <c r="EH90" s="255"/>
      <c r="EI90" s="255"/>
      <c r="EJ90" s="255"/>
      <c r="EK90" s="255"/>
      <c r="EL90" s="255"/>
      <c r="EM90" s="255"/>
      <c r="EN90" s="255"/>
      <c r="EO90" s="255"/>
      <c r="EP90" s="255"/>
      <c r="EQ90" s="255"/>
      <c r="ER90" s="255"/>
      <c r="ES90" s="255"/>
      <c r="ET90" s="255"/>
      <c r="EU90" s="255"/>
      <c r="EV90" s="255"/>
      <c r="EW90" s="255"/>
      <c r="EX90" s="255"/>
      <c r="EY90" s="255"/>
      <c r="EZ90" s="255"/>
      <c r="FA90" s="255"/>
      <c r="FB90" s="255"/>
      <c r="FC90" s="255"/>
      <c r="FD90" s="255"/>
      <c r="FE90" s="255"/>
      <c r="FF90" s="255"/>
      <c r="FG90" s="255"/>
      <c r="FH90" s="255"/>
      <c r="FI90" s="255"/>
      <c r="FJ90" s="255"/>
      <c r="FK90" s="255"/>
      <c r="FL90" s="255"/>
      <c r="FM90" s="255"/>
      <c r="FN90" s="255"/>
      <c r="FO90" s="255"/>
      <c r="FP90" s="255"/>
      <c r="FQ90" s="255"/>
      <c r="FR90" s="255"/>
      <c r="FS90" s="255"/>
      <c r="FT90" s="255"/>
      <c r="FU90" s="255"/>
      <c r="FV90" s="255"/>
      <c r="FW90" s="255"/>
      <c r="FX90" s="255"/>
      <c r="FY90" s="255"/>
      <c r="FZ90" s="255"/>
      <c r="GA90" s="255"/>
      <c r="GB90" s="255"/>
      <c r="GC90" s="255"/>
      <c r="GD90" s="255"/>
      <c r="GE90" s="255"/>
      <c r="GF90" s="255"/>
      <c r="GG90" s="255"/>
      <c r="GH90" s="255"/>
    </row>
    <row r="91" spans="1:190" s="195" customFormat="1" ht="18.75" hidden="1" customHeight="1" thickBot="1" x14ac:dyDescent="0.3">
      <c r="A91" s="257"/>
      <c r="B91" s="279"/>
      <c r="C91" s="202" t="s">
        <v>151</v>
      </c>
      <c r="D91" s="202"/>
      <c r="E91" s="280" t="s">
        <v>150</v>
      </c>
      <c r="F91" s="776"/>
      <c r="G91" s="777"/>
      <c r="H91" s="508"/>
      <c r="I91" s="414"/>
      <c r="J91" s="414"/>
      <c r="K91" s="547" t="e">
        <f t="shared" si="220"/>
        <v>#DIV/0!</v>
      </c>
      <c r="L91" s="778">
        <f t="shared" ref="L91:Q91" si="228">SUM(L94:L97)</f>
        <v>0</v>
      </c>
      <c r="M91" s="777">
        <f t="shared" si="228"/>
        <v>0</v>
      </c>
      <c r="N91" s="414">
        <f t="shared" si="228"/>
        <v>0</v>
      </c>
      <c r="O91" s="508">
        <f t="shared" si="228"/>
        <v>0</v>
      </c>
      <c r="P91" s="548">
        <f t="shared" si="228"/>
        <v>0</v>
      </c>
      <c r="Q91" s="549">
        <f t="shared" si="228"/>
        <v>0</v>
      </c>
      <c r="R91" s="495">
        <f>SUM(F91,L91)</f>
        <v>0</v>
      </c>
      <c r="S91" s="414">
        <f>SUM(F91,M91)</f>
        <v>0</v>
      </c>
      <c r="T91" s="414">
        <f t="shared" si="225"/>
        <v>0</v>
      </c>
      <c r="U91" s="418">
        <f>SUM(H91,O91)</f>
        <v>0</v>
      </c>
      <c r="V91" s="414">
        <f>U91-T91</f>
        <v>0</v>
      </c>
      <c r="W91" s="550" t="e">
        <f t="shared" si="3"/>
        <v>#DIV/0!</v>
      </c>
      <c r="X91" s="278"/>
      <c r="Y91" s="354" t="str">
        <f t="shared" si="226"/>
        <v/>
      </c>
      <c r="Z91" s="261" t="str">
        <f t="shared" si="227"/>
        <v/>
      </c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5"/>
      <c r="DB91" s="185"/>
      <c r="DC91" s="185"/>
      <c r="DD91" s="185"/>
      <c r="DE91" s="185"/>
      <c r="DF91" s="185"/>
      <c r="DG91" s="185"/>
      <c r="DH91" s="185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85"/>
      <c r="DV91" s="185"/>
      <c r="DW91" s="185"/>
      <c r="DX91" s="185"/>
      <c r="DY91" s="185"/>
      <c r="DZ91" s="185"/>
      <c r="EA91" s="185"/>
      <c r="EB91" s="185"/>
      <c r="EC91" s="185"/>
      <c r="ED91" s="185"/>
      <c r="EE91" s="185"/>
      <c r="EF91" s="185"/>
      <c r="EG91" s="185"/>
      <c r="EH91" s="185"/>
      <c r="EI91" s="185"/>
      <c r="EJ91" s="185"/>
      <c r="EK91" s="185"/>
      <c r="EL91" s="185"/>
      <c r="EM91" s="185"/>
      <c r="EN91" s="185"/>
      <c r="EO91" s="185"/>
      <c r="EP91" s="185"/>
      <c r="EQ91" s="185"/>
      <c r="ER91" s="185"/>
      <c r="ES91" s="185"/>
      <c r="ET91" s="185"/>
      <c r="EU91" s="185"/>
      <c r="EV91" s="185"/>
      <c r="EW91" s="185"/>
      <c r="EX91" s="185"/>
      <c r="EY91" s="185"/>
      <c r="EZ91" s="185"/>
      <c r="FA91" s="185"/>
      <c r="FB91" s="185"/>
      <c r="FC91" s="185"/>
      <c r="FD91" s="185"/>
      <c r="FE91" s="185"/>
      <c r="FF91" s="185"/>
      <c r="FG91" s="185"/>
      <c r="FH91" s="185"/>
      <c r="FI91" s="185"/>
      <c r="FJ91" s="185"/>
      <c r="FK91" s="185"/>
      <c r="FL91" s="185"/>
      <c r="FM91" s="185"/>
      <c r="FN91" s="185"/>
      <c r="FO91" s="185"/>
      <c r="FP91" s="185"/>
      <c r="FQ91" s="185"/>
      <c r="FR91" s="185"/>
      <c r="FS91" s="185"/>
      <c r="FT91" s="185"/>
      <c r="FU91" s="185"/>
      <c r="FV91" s="185"/>
      <c r="FW91" s="185"/>
      <c r="FX91" s="185"/>
      <c r="FY91" s="185"/>
      <c r="FZ91" s="185"/>
      <c r="GA91" s="185"/>
      <c r="GB91" s="185"/>
      <c r="GC91" s="185"/>
      <c r="GD91" s="185"/>
      <c r="GE91" s="185"/>
      <c r="GF91" s="185"/>
      <c r="GG91" s="185"/>
      <c r="GH91" s="185"/>
    </row>
    <row r="92" spans="1:190" s="195" customFormat="1" ht="34.5" hidden="1" customHeight="1" x14ac:dyDescent="0.25">
      <c r="A92" s="257"/>
      <c r="B92" s="279"/>
      <c r="C92" s="202" t="s">
        <v>407</v>
      </c>
      <c r="D92" s="202" t="s">
        <v>408</v>
      </c>
      <c r="E92" s="293" t="s">
        <v>406</v>
      </c>
      <c r="F92" s="776"/>
      <c r="G92" s="776"/>
      <c r="H92" s="508"/>
      <c r="I92" s="551">
        <f>H92/H6</f>
        <v>0</v>
      </c>
      <c r="J92" s="552">
        <f t="shared" ref="J92:J93" si="229">H92-G92</f>
        <v>0</v>
      </c>
      <c r="K92" s="547" t="e">
        <f t="shared" si="220"/>
        <v>#DIV/0!</v>
      </c>
      <c r="L92" s="778"/>
      <c r="M92" s="777"/>
      <c r="N92" s="414"/>
      <c r="O92" s="508"/>
      <c r="P92" s="414">
        <f t="shared" ref="P92:P93" si="230">O92-N92</f>
        <v>0</v>
      </c>
      <c r="Q92" s="492" t="e">
        <f>O92/N92</f>
        <v>#DIV/0!</v>
      </c>
      <c r="R92" s="553">
        <f t="shared" ref="R92:R93" si="231">SUM(F92,L92)</f>
        <v>0</v>
      </c>
      <c r="S92" s="479">
        <f t="shared" ref="S92:S93" si="232">SUM(F92,M92)</f>
        <v>0</v>
      </c>
      <c r="T92" s="479">
        <f t="shared" ref="T92:T93" si="233">SUM(G92,N92)</f>
        <v>0</v>
      </c>
      <c r="U92" s="441">
        <f t="shared" ref="U92:U93" si="234">SUM(H92,O92)</f>
        <v>0</v>
      </c>
      <c r="V92" s="479">
        <f t="shared" ref="V92:V93" si="235">U92-T92</f>
        <v>0</v>
      </c>
      <c r="W92" s="492" t="e">
        <f t="shared" si="3"/>
        <v>#DIV/0!</v>
      </c>
      <c r="X92" s="278"/>
      <c r="Y92" s="354"/>
      <c r="Z92" s="261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85"/>
      <c r="EL92" s="185"/>
      <c r="EM92" s="185"/>
      <c r="EN92" s="185"/>
      <c r="EO92" s="185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5"/>
      <c r="FK92" s="185"/>
      <c r="FL92" s="185"/>
      <c r="FM92" s="185"/>
      <c r="FN92" s="185"/>
      <c r="FO92" s="185"/>
      <c r="FP92" s="185"/>
      <c r="FQ92" s="185"/>
      <c r="FR92" s="185"/>
      <c r="FS92" s="185"/>
      <c r="FT92" s="185"/>
      <c r="FU92" s="185"/>
      <c r="FV92" s="185"/>
      <c r="FW92" s="185"/>
      <c r="FX92" s="185"/>
      <c r="FY92" s="185"/>
      <c r="FZ92" s="185"/>
      <c r="GA92" s="185"/>
      <c r="GB92" s="185"/>
      <c r="GC92" s="185"/>
      <c r="GD92" s="185"/>
      <c r="GE92" s="185"/>
      <c r="GF92" s="185"/>
      <c r="GG92" s="185"/>
      <c r="GH92" s="185"/>
    </row>
    <row r="93" spans="1:190" s="256" customFormat="1" ht="21" hidden="1" customHeight="1" x14ac:dyDescent="0.25">
      <c r="A93" s="308"/>
      <c r="B93" s="311"/>
      <c r="C93" s="314"/>
      <c r="D93" s="314"/>
      <c r="E93" s="331" t="s">
        <v>149</v>
      </c>
      <c r="F93" s="712">
        <v>2670.1</v>
      </c>
      <c r="G93" s="712">
        <v>2670.1</v>
      </c>
      <c r="H93" s="713">
        <v>39.799999999999997</v>
      </c>
      <c r="I93" s="485">
        <f>H93/H6</f>
        <v>2.4336955544698361E-4</v>
      </c>
      <c r="J93" s="434">
        <f t="shared" si="229"/>
        <v>-2630.2999999999997</v>
      </c>
      <c r="K93" s="547">
        <f t="shared" si="220"/>
        <v>1.490580877120707E-2</v>
      </c>
      <c r="L93" s="497"/>
      <c r="M93" s="498"/>
      <c r="N93" s="437"/>
      <c r="O93" s="499"/>
      <c r="P93" s="437">
        <f t="shared" si="230"/>
        <v>0</v>
      </c>
      <c r="Q93" s="435"/>
      <c r="R93" s="440">
        <f t="shared" si="231"/>
        <v>2670.1</v>
      </c>
      <c r="S93" s="437">
        <f t="shared" si="232"/>
        <v>2670.1</v>
      </c>
      <c r="T93" s="437">
        <f t="shared" si="233"/>
        <v>2670.1</v>
      </c>
      <c r="U93" s="441">
        <f t="shared" si="234"/>
        <v>39.799999999999997</v>
      </c>
      <c r="V93" s="437">
        <f t="shared" si="235"/>
        <v>-2630.2999999999997</v>
      </c>
      <c r="W93" s="442">
        <f t="shared" ref="W93" si="236">U93/T93</f>
        <v>1.490580877120707E-2</v>
      </c>
      <c r="X93" s="252"/>
      <c r="Y93" s="356" t="str">
        <f t="shared" ref="Y93" si="237">IF(J93&lt;=0,"",IF(J93&gt;0,"НІ"))</f>
        <v/>
      </c>
      <c r="Z93" s="285" t="str">
        <f t="shared" ref="Z93" si="238">IF(P93&lt;=0,"",IF(P93&gt;0,"НІ"))</f>
        <v/>
      </c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5"/>
      <c r="CM93" s="255"/>
      <c r="CN93" s="255"/>
      <c r="CO93" s="255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255"/>
      <c r="DC93" s="255"/>
      <c r="DD93" s="255"/>
      <c r="DE93" s="255"/>
      <c r="DF93" s="255"/>
      <c r="DG93" s="255"/>
      <c r="DH93" s="255"/>
      <c r="DI93" s="255"/>
      <c r="DJ93" s="255"/>
      <c r="DK93" s="255"/>
      <c r="DL93" s="255"/>
      <c r="DM93" s="255"/>
      <c r="DN93" s="255"/>
      <c r="DO93" s="255"/>
      <c r="DP93" s="255"/>
      <c r="DQ93" s="255"/>
      <c r="DR93" s="255"/>
      <c r="DS93" s="255"/>
      <c r="DT93" s="255"/>
      <c r="DU93" s="255"/>
      <c r="DV93" s="255"/>
      <c r="DW93" s="255"/>
      <c r="DX93" s="255"/>
      <c r="DY93" s="255"/>
      <c r="DZ93" s="255"/>
      <c r="EA93" s="255"/>
      <c r="EB93" s="255"/>
      <c r="EC93" s="255"/>
      <c r="ED93" s="255"/>
      <c r="EE93" s="255"/>
      <c r="EF93" s="255"/>
      <c r="EG93" s="255"/>
      <c r="EH93" s="255"/>
      <c r="EI93" s="255"/>
      <c r="EJ93" s="255"/>
      <c r="EK93" s="255"/>
      <c r="EL93" s="255"/>
      <c r="EM93" s="255"/>
      <c r="EN93" s="255"/>
      <c r="EO93" s="255"/>
      <c r="EP93" s="255"/>
      <c r="EQ93" s="255"/>
      <c r="ER93" s="255"/>
      <c r="ES93" s="255"/>
      <c r="ET93" s="255"/>
      <c r="EU93" s="255"/>
      <c r="EV93" s="255"/>
      <c r="EW93" s="255"/>
      <c r="EX93" s="255"/>
      <c r="EY93" s="255"/>
      <c r="EZ93" s="255"/>
      <c r="FA93" s="255"/>
      <c r="FB93" s="255"/>
      <c r="FC93" s="255"/>
      <c r="FD93" s="255"/>
      <c r="FE93" s="255"/>
      <c r="FF93" s="255"/>
      <c r="FG93" s="255"/>
      <c r="FH93" s="255"/>
      <c r="FI93" s="255"/>
      <c r="FJ93" s="255"/>
      <c r="FK93" s="255"/>
      <c r="FL93" s="255"/>
      <c r="FM93" s="255"/>
      <c r="FN93" s="255"/>
      <c r="FO93" s="255"/>
      <c r="FP93" s="255"/>
      <c r="FQ93" s="255"/>
      <c r="FR93" s="255"/>
      <c r="FS93" s="255"/>
      <c r="FT93" s="255"/>
      <c r="FU93" s="255"/>
      <c r="FV93" s="255"/>
      <c r="FW93" s="255"/>
      <c r="FX93" s="255"/>
      <c r="FY93" s="255"/>
      <c r="FZ93" s="255"/>
      <c r="GA93" s="255"/>
      <c r="GB93" s="255"/>
      <c r="GC93" s="255"/>
      <c r="GD93" s="255"/>
      <c r="GE93" s="255"/>
      <c r="GF93" s="255"/>
      <c r="GG93" s="255"/>
      <c r="GH93" s="255"/>
    </row>
    <row r="94" spans="1:190" s="195" customFormat="1" ht="24.75" customHeight="1" x14ac:dyDescent="0.25">
      <c r="A94" s="257"/>
      <c r="B94" s="279" t="s">
        <v>104</v>
      </c>
      <c r="C94" s="279" t="s">
        <v>335</v>
      </c>
      <c r="D94" s="279" t="s">
        <v>147</v>
      </c>
      <c r="E94" s="294" t="s">
        <v>108</v>
      </c>
      <c r="F94" s="493">
        <v>102.9</v>
      </c>
      <c r="G94" s="896">
        <v>34.4</v>
      </c>
      <c r="H94" s="418">
        <v>0.1</v>
      </c>
      <c r="I94" s="935">
        <f>H94/H6</f>
        <v>6.1148129509292376E-7</v>
      </c>
      <c r="J94" s="473">
        <f t="shared" si="224"/>
        <v>-34.299999999999997</v>
      </c>
      <c r="K94" s="547">
        <f t="shared" si="220"/>
        <v>2.9069767441860469E-3</v>
      </c>
      <c r="L94" s="778"/>
      <c r="M94" s="777"/>
      <c r="N94" s="414"/>
      <c r="O94" s="508"/>
      <c r="P94" s="414">
        <f t="shared" si="222"/>
        <v>0</v>
      </c>
      <c r="Q94" s="494"/>
      <c r="R94" s="495">
        <f t="shared" si="4"/>
        <v>102.9</v>
      </c>
      <c r="S94" s="414">
        <f t="shared" si="5"/>
        <v>102.9</v>
      </c>
      <c r="T94" s="414">
        <f t="shared" si="225"/>
        <v>34.4</v>
      </c>
      <c r="U94" s="418">
        <f t="shared" si="6"/>
        <v>0.1</v>
      </c>
      <c r="V94" s="414">
        <f t="shared" si="2"/>
        <v>-34.299999999999997</v>
      </c>
      <c r="W94" s="419">
        <f t="shared" si="3"/>
        <v>2.9069767441860469E-3</v>
      </c>
      <c r="X94" s="278"/>
      <c r="Y94" s="354" t="str">
        <f t="shared" si="226"/>
        <v/>
      </c>
      <c r="Z94" s="261" t="str">
        <f t="shared" si="227"/>
        <v/>
      </c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85"/>
      <c r="CA94" s="185"/>
      <c r="CB94" s="185"/>
      <c r="CC94" s="185"/>
      <c r="CD94" s="185"/>
      <c r="CE94" s="185"/>
      <c r="CF94" s="185"/>
      <c r="CG94" s="185"/>
      <c r="CH94" s="185"/>
      <c r="CI94" s="185"/>
      <c r="CJ94" s="185"/>
      <c r="CK94" s="185"/>
      <c r="CL94" s="185"/>
      <c r="CM94" s="185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  <c r="DB94" s="185"/>
      <c r="DC94" s="185"/>
      <c r="DD94" s="185"/>
      <c r="DE94" s="185"/>
      <c r="DF94" s="185"/>
      <c r="DG94" s="185"/>
      <c r="DH94" s="185"/>
      <c r="DI94" s="185"/>
      <c r="DJ94" s="185"/>
      <c r="DK94" s="185"/>
      <c r="DL94" s="185"/>
      <c r="DM94" s="185"/>
      <c r="DN94" s="185"/>
      <c r="DO94" s="185"/>
      <c r="DP94" s="185"/>
      <c r="DQ94" s="185"/>
      <c r="DR94" s="185"/>
      <c r="DS94" s="185"/>
      <c r="DT94" s="185"/>
      <c r="DU94" s="185"/>
      <c r="DV94" s="185"/>
      <c r="DW94" s="185"/>
      <c r="DX94" s="185"/>
      <c r="DY94" s="185"/>
      <c r="DZ94" s="185"/>
      <c r="EA94" s="185"/>
      <c r="EB94" s="185"/>
      <c r="EC94" s="185"/>
      <c r="ED94" s="185"/>
      <c r="EE94" s="185"/>
      <c r="EF94" s="185"/>
      <c r="EG94" s="185"/>
      <c r="EH94" s="185"/>
      <c r="EI94" s="185"/>
      <c r="EJ94" s="185"/>
      <c r="EK94" s="185"/>
      <c r="EL94" s="185"/>
      <c r="EM94" s="185"/>
      <c r="EN94" s="185"/>
      <c r="EO94" s="185"/>
      <c r="EP94" s="185"/>
      <c r="EQ94" s="185"/>
      <c r="ER94" s="185"/>
      <c r="ES94" s="185"/>
      <c r="ET94" s="185"/>
      <c r="EU94" s="185"/>
      <c r="EV94" s="185"/>
      <c r="EW94" s="185"/>
      <c r="EX94" s="185"/>
      <c r="EY94" s="185"/>
      <c r="EZ94" s="185"/>
      <c r="FA94" s="185"/>
      <c r="FB94" s="185"/>
      <c r="FC94" s="185"/>
      <c r="FD94" s="185"/>
      <c r="FE94" s="185"/>
      <c r="FF94" s="185"/>
      <c r="FG94" s="185"/>
      <c r="FH94" s="185"/>
      <c r="FI94" s="185"/>
      <c r="FJ94" s="185"/>
      <c r="FK94" s="185"/>
      <c r="FL94" s="185"/>
      <c r="FM94" s="185"/>
      <c r="FN94" s="185"/>
      <c r="FO94" s="185"/>
      <c r="FP94" s="185"/>
      <c r="FQ94" s="185"/>
      <c r="FR94" s="185"/>
      <c r="FS94" s="185"/>
      <c r="FT94" s="185"/>
      <c r="FU94" s="185"/>
      <c r="FV94" s="185"/>
      <c r="FW94" s="185"/>
      <c r="FX94" s="185"/>
      <c r="FY94" s="185"/>
      <c r="FZ94" s="185"/>
      <c r="GA94" s="185"/>
      <c r="GB94" s="185"/>
      <c r="GC94" s="185"/>
      <c r="GD94" s="185"/>
      <c r="GE94" s="185"/>
      <c r="GF94" s="185"/>
      <c r="GG94" s="185"/>
      <c r="GH94" s="185"/>
    </row>
    <row r="95" spans="1:190" s="195" customFormat="1" ht="33" customHeight="1" x14ac:dyDescent="0.25">
      <c r="A95" s="257"/>
      <c r="B95" s="279" t="s">
        <v>105</v>
      </c>
      <c r="C95" s="279" t="s">
        <v>336</v>
      </c>
      <c r="D95" s="279" t="s">
        <v>147</v>
      </c>
      <c r="E95" s="294" t="s">
        <v>337</v>
      </c>
      <c r="F95" s="493">
        <v>1307.8</v>
      </c>
      <c r="G95" s="896">
        <v>436</v>
      </c>
      <c r="H95" s="418">
        <v>392.6</v>
      </c>
      <c r="I95" s="554">
        <f>H95/H6</f>
        <v>2.4006755645348187E-3</v>
      </c>
      <c r="J95" s="473">
        <f t="shared" si="224"/>
        <v>-43.399999999999977</v>
      </c>
      <c r="K95" s="555">
        <f t="shared" si="220"/>
        <v>0.90045871559633028</v>
      </c>
      <c r="L95" s="778"/>
      <c r="M95" s="777"/>
      <c r="N95" s="414"/>
      <c r="O95" s="508"/>
      <c r="P95" s="414">
        <f t="shared" si="222"/>
        <v>0</v>
      </c>
      <c r="Q95" s="494"/>
      <c r="R95" s="495">
        <f t="shared" si="4"/>
        <v>1307.8</v>
      </c>
      <c r="S95" s="414">
        <f t="shared" si="5"/>
        <v>1307.8</v>
      </c>
      <c r="T95" s="414">
        <f t="shared" si="225"/>
        <v>436</v>
      </c>
      <c r="U95" s="418">
        <f t="shared" si="6"/>
        <v>392.6</v>
      </c>
      <c r="V95" s="414">
        <f t="shared" si="2"/>
        <v>-43.399999999999977</v>
      </c>
      <c r="W95" s="492">
        <f t="shared" si="3"/>
        <v>0.90045871559633028</v>
      </c>
      <c r="X95" s="278"/>
      <c r="Y95" s="354" t="str">
        <f t="shared" si="226"/>
        <v/>
      </c>
      <c r="Z95" s="261" t="str">
        <f t="shared" si="227"/>
        <v/>
      </c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185"/>
      <c r="BZ95" s="185"/>
      <c r="CA95" s="185"/>
      <c r="CB95" s="185"/>
      <c r="CC95" s="185"/>
      <c r="CD95" s="185"/>
      <c r="CE95" s="185"/>
      <c r="CF95" s="185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  <c r="DB95" s="185"/>
      <c r="DC95" s="185"/>
      <c r="DD95" s="185"/>
      <c r="DE95" s="185"/>
      <c r="DF95" s="185"/>
      <c r="DG95" s="185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5"/>
      <c r="DU95" s="185"/>
      <c r="DV95" s="185"/>
      <c r="DW95" s="185"/>
      <c r="DX95" s="185"/>
      <c r="DY95" s="185"/>
      <c r="DZ95" s="185"/>
      <c r="EA95" s="185"/>
      <c r="EB95" s="185"/>
      <c r="EC95" s="185"/>
      <c r="ED95" s="185"/>
      <c r="EE95" s="185"/>
      <c r="EF95" s="185"/>
      <c r="EG95" s="185"/>
      <c r="EH95" s="185"/>
      <c r="EI95" s="185"/>
      <c r="EJ95" s="185"/>
      <c r="EK95" s="185"/>
      <c r="EL95" s="185"/>
      <c r="EM95" s="185"/>
      <c r="EN95" s="185"/>
      <c r="EO95" s="185"/>
      <c r="EP95" s="185"/>
      <c r="EQ95" s="185"/>
      <c r="ER95" s="185"/>
      <c r="ES95" s="185"/>
      <c r="ET95" s="185"/>
      <c r="EU95" s="185"/>
      <c r="EV95" s="185"/>
      <c r="EW95" s="185"/>
      <c r="EX95" s="185"/>
      <c r="EY95" s="185"/>
      <c r="EZ95" s="185"/>
      <c r="FA95" s="185"/>
      <c r="FB95" s="185"/>
      <c r="FC95" s="185"/>
      <c r="FD95" s="185"/>
      <c r="FE95" s="185"/>
      <c r="FF95" s="185"/>
      <c r="FG95" s="185"/>
      <c r="FH95" s="185"/>
      <c r="FI95" s="185"/>
      <c r="FJ95" s="185"/>
      <c r="FK95" s="185"/>
      <c r="FL95" s="185"/>
      <c r="FM95" s="185"/>
      <c r="FN95" s="185"/>
      <c r="FO95" s="185"/>
      <c r="FP95" s="185"/>
      <c r="FQ95" s="185"/>
      <c r="FR95" s="185"/>
      <c r="FS95" s="185"/>
      <c r="FT95" s="185"/>
      <c r="FU95" s="185"/>
      <c r="FV95" s="185"/>
      <c r="FW95" s="185"/>
      <c r="FX95" s="185"/>
      <c r="FY95" s="185"/>
      <c r="FZ95" s="185"/>
      <c r="GA95" s="185"/>
      <c r="GB95" s="185"/>
      <c r="GC95" s="185"/>
      <c r="GD95" s="185"/>
      <c r="GE95" s="185"/>
      <c r="GF95" s="185"/>
      <c r="GG95" s="185"/>
      <c r="GH95" s="185"/>
    </row>
    <row r="96" spans="1:190" s="284" customFormat="1" ht="41.25" customHeight="1" x14ac:dyDescent="0.25">
      <c r="A96" s="308"/>
      <c r="B96" s="311"/>
      <c r="C96" s="311"/>
      <c r="D96" s="311"/>
      <c r="E96" s="332" t="s">
        <v>453</v>
      </c>
      <c r="F96" s="934">
        <v>828</v>
      </c>
      <c r="G96" s="437">
        <v>276</v>
      </c>
      <c r="H96" s="437">
        <v>232.7</v>
      </c>
      <c r="I96" s="485">
        <f>H96/H6</f>
        <v>1.4229169736812333E-3</v>
      </c>
      <c r="J96" s="434">
        <f t="shared" si="224"/>
        <v>-43.300000000000011</v>
      </c>
      <c r="K96" s="547">
        <f t="shared" si="220"/>
        <v>0.84311594202898543</v>
      </c>
      <c r="L96" s="497"/>
      <c r="M96" s="498"/>
      <c r="N96" s="437"/>
      <c r="O96" s="499"/>
      <c r="P96" s="437"/>
      <c r="Q96" s="435"/>
      <c r="R96" s="436">
        <f t="shared" si="4"/>
        <v>828</v>
      </c>
      <c r="S96" s="437">
        <f t="shared" si="5"/>
        <v>828</v>
      </c>
      <c r="T96" s="437">
        <f t="shared" si="225"/>
        <v>276</v>
      </c>
      <c r="U96" s="441">
        <f t="shared" ref="U96" si="239">SUM(H96,O96)</f>
        <v>232.7</v>
      </c>
      <c r="V96" s="437">
        <f t="shared" ref="V96" si="240">U96-T96</f>
        <v>-43.300000000000011</v>
      </c>
      <c r="W96" s="442">
        <f t="shared" si="3"/>
        <v>0.84311594202898543</v>
      </c>
      <c r="X96" s="281"/>
      <c r="Y96" s="356" t="str">
        <f t="shared" si="226"/>
        <v/>
      </c>
      <c r="Z96" s="285" t="str">
        <f t="shared" si="227"/>
        <v/>
      </c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  <c r="EO96" s="283"/>
      <c r="EP96" s="283"/>
      <c r="EQ96" s="283"/>
      <c r="ER96" s="283"/>
      <c r="ES96" s="283"/>
      <c r="ET96" s="283"/>
      <c r="EU96" s="283"/>
      <c r="EV96" s="283"/>
      <c r="EW96" s="283"/>
      <c r="EX96" s="283"/>
      <c r="EY96" s="283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3"/>
      <c r="FQ96" s="283"/>
      <c r="FR96" s="283"/>
      <c r="FS96" s="283"/>
      <c r="FT96" s="283"/>
      <c r="FU96" s="283"/>
      <c r="FV96" s="283"/>
      <c r="FW96" s="283"/>
      <c r="FX96" s="283"/>
      <c r="FY96" s="283"/>
      <c r="FZ96" s="283"/>
      <c r="GA96" s="283"/>
      <c r="GB96" s="283"/>
      <c r="GC96" s="283"/>
      <c r="GD96" s="283"/>
      <c r="GE96" s="283"/>
      <c r="GF96" s="283"/>
      <c r="GG96" s="283"/>
      <c r="GH96" s="283"/>
    </row>
    <row r="97" spans="1:190" s="195" customFormat="1" ht="24.75" customHeight="1" x14ac:dyDescent="0.25">
      <c r="A97" s="257"/>
      <c r="B97" s="295" t="s">
        <v>106</v>
      </c>
      <c r="C97" s="279" t="s">
        <v>338</v>
      </c>
      <c r="D97" s="279" t="s">
        <v>147</v>
      </c>
      <c r="E97" s="296" t="s">
        <v>107</v>
      </c>
      <c r="F97" s="493">
        <v>1381.4</v>
      </c>
      <c r="G97" s="896">
        <v>460.4</v>
      </c>
      <c r="H97" s="418">
        <v>392.7</v>
      </c>
      <c r="I97" s="554">
        <f>H97/H6</f>
        <v>2.4012870458299113E-3</v>
      </c>
      <c r="J97" s="473">
        <f t="shared" si="224"/>
        <v>-67.699999999999989</v>
      </c>
      <c r="K97" s="555">
        <f t="shared" si="220"/>
        <v>0.85295395308427457</v>
      </c>
      <c r="L97" s="778"/>
      <c r="M97" s="777"/>
      <c r="N97" s="414"/>
      <c r="O97" s="852"/>
      <c r="P97" s="473">
        <f t="shared" si="222"/>
        <v>0</v>
      </c>
      <c r="Q97" s="555"/>
      <c r="R97" s="495">
        <f t="shared" si="4"/>
        <v>1381.4</v>
      </c>
      <c r="S97" s="473">
        <f t="shared" si="5"/>
        <v>1381.4</v>
      </c>
      <c r="T97" s="473">
        <f t="shared" si="225"/>
        <v>460.4</v>
      </c>
      <c r="U97" s="474">
        <f t="shared" si="6"/>
        <v>392.7</v>
      </c>
      <c r="V97" s="473">
        <f t="shared" si="2"/>
        <v>-67.699999999999989</v>
      </c>
      <c r="W97" s="492">
        <f t="shared" si="3"/>
        <v>0.85295395308427457</v>
      </c>
      <c r="X97" s="278"/>
      <c r="Y97" s="354" t="str">
        <f t="shared" si="226"/>
        <v/>
      </c>
      <c r="Z97" s="261" t="str">
        <f t="shared" si="227"/>
        <v/>
      </c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85"/>
      <c r="EL97" s="185"/>
      <c r="EM97" s="185"/>
      <c r="EN97" s="185"/>
      <c r="EO97" s="185"/>
      <c r="EP97" s="185"/>
      <c r="EQ97" s="185"/>
      <c r="ER97" s="185"/>
      <c r="ES97" s="185"/>
      <c r="ET97" s="185"/>
      <c r="EU97" s="185"/>
      <c r="EV97" s="185"/>
      <c r="EW97" s="185"/>
      <c r="EX97" s="185"/>
      <c r="EY97" s="185"/>
      <c r="EZ97" s="185"/>
      <c r="FA97" s="185"/>
      <c r="FB97" s="185"/>
      <c r="FC97" s="185"/>
      <c r="FD97" s="185"/>
      <c r="FE97" s="185"/>
      <c r="FF97" s="185"/>
      <c r="FG97" s="185"/>
      <c r="FH97" s="185"/>
      <c r="FI97" s="185"/>
      <c r="FJ97" s="185"/>
      <c r="FK97" s="185"/>
      <c r="FL97" s="185"/>
      <c r="FM97" s="185"/>
      <c r="FN97" s="185"/>
      <c r="FO97" s="185"/>
      <c r="FP97" s="185"/>
      <c r="FQ97" s="185"/>
      <c r="FR97" s="185"/>
      <c r="FS97" s="185"/>
      <c r="FT97" s="185"/>
      <c r="FU97" s="185"/>
      <c r="FV97" s="185"/>
      <c r="FW97" s="185"/>
      <c r="FX97" s="185"/>
      <c r="FY97" s="185"/>
      <c r="FZ97" s="185"/>
      <c r="GA97" s="185"/>
      <c r="GB97" s="185"/>
      <c r="GC97" s="185"/>
      <c r="GD97" s="185"/>
      <c r="GE97" s="185"/>
      <c r="GF97" s="185"/>
      <c r="GG97" s="185"/>
      <c r="GH97" s="185"/>
    </row>
    <row r="98" spans="1:190" s="195" customFormat="1" ht="30.75" customHeight="1" x14ac:dyDescent="0.25">
      <c r="A98" s="257"/>
      <c r="B98" s="295"/>
      <c r="C98" s="279" t="s">
        <v>359</v>
      </c>
      <c r="D98" s="295" t="s">
        <v>147</v>
      </c>
      <c r="E98" s="297" t="s">
        <v>358</v>
      </c>
      <c r="F98" s="556">
        <v>208.4</v>
      </c>
      <c r="G98" s="414">
        <v>208.4</v>
      </c>
      <c r="H98" s="418">
        <v>208.3</v>
      </c>
      <c r="I98" s="554">
        <f>H98/H6</f>
        <v>1.27371553767856E-3</v>
      </c>
      <c r="J98" s="473">
        <f t="shared" ref="J98" si="241">H98-G98</f>
        <v>-9.9999999999994316E-2</v>
      </c>
      <c r="K98" s="555">
        <f t="shared" ref="K98" si="242">H98/G98</f>
        <v>0.99952015355086377</v>
      </c>
      <c r="L98" s="778"/>
      <c r="M98" s="777"/>
      <c r="N98" s="414"/>
      <c r="O98" s="508"/>
      <c r="P98" s="473">
        <f t="shared" ref="P98" si="243">O98-N98</f>
        <v>0</v>
      </c>
      <c r="Q98" s="555"/>
      <c r="R98" s="495">
        <f t="shared" ref="R98" si="244">SUM(F98,L98)</f>
        <v>208.4</v>
      </c>
      <c r="S98" s="473">
        <f t="shared" ref="S98" si="245">SUM(F98,M98)</f>
        <v>208.4</v>
      </c>
      <c r="T98" s="473">
        <f t="shared" ref="T98" si="246">SUM(G98,N98)</f>
        <v>208.4</v>
      </c>
      <c r="U98" s="474">
        <f t="shared" ref="U98" si="247">SUM(H98,O98)</f>
        <v>208.3</v>
      </c>
      <c r="V98" s="473">
        <f t="shared" ref="V98" si="248">U98-T98</f>
        <v>-9.9999999999994316E-2</v>
      </c>
      <c r="W98" s="492">
        <f t="shared" si="3"/>
        <v>0.99952015355086377</v>
      </c>
      <c r="X98" s="278"/>
      <c r="Y98" s="354"/>
      <c r="Z98" s="261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185"/>
      <c r="BN98" s="185"/>
      <c r="BO98" s="185"/>
      <c r="BP98" s="185"/>
      <c r="BQ98" s="185"/>
      <c r="BR98" s="185"/>
      <c r="BS98" s="185"/>
      <c r="BT98" s="185"/>
      <c r="BU98" s="185"/>
      <c r="BV98" s="185"/>
      <c r="BW98" s="185"/>
      <c r="BX98" s="185"/>
      <c r="BY98" s="185"/>
      <c r="BZ98" s="185"/>
      <c r="CA98" s="185"/>
      <c r="CB98" s="185"/>
      <c r="CC98" s="185"/>
      <c r="CD98" s="185"/>
      <c r="CE98" s="185"/>
      <c r="CF98" s="185"/>
      <c r="CG98" s="185"/>
      <c r="CH98" s="185"/>
      <c r="CI98" s="185"/>
      <c r="CJ98" s="185"/>
      <c r="CK98" s="185"/>
      <c r="CL98" s="185"/>
      <c r="CM98" s="185"/>
      <c r="CN98" s="185"/>
      <c r="CO98" s="185"/>
      <c r="CP98" s="185"/>
      <c r="CQ98" s="185"/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5"/>
      <c r="DC98" s="185"/>
      <c r="DD98" s="185"/>
      <c r="DE98" s="185"/>
      <c r="DF98" s="185"/>
      <c r="DG98" s="185"/>
      <c r="DH98" s="185"/>
      <c r="DI98" s="185"/>
      <c r="DJ98" s="185"/>
      <c r="DK98" s="185"/>
      <c r="DL98" s="185"/>
      <c r="DM98" s="185"/>
      <c r="DN98" s="185"/>
      <c r="DO98" s="185"/>
      <c r="DP98" s="185"/>
      <c r="DQ98" s="185"/>
      <c r="DR98" s="185"/>
      <c r="DS98" s="185"/>
      <c r="DT98" s="185"/>
      <c r="DU98" s="185"/>
      <c r="DV98" s="185"/>
      <c r="DW98" s="185"/>
      <c r="DX98" s="185"/>
      <c r="DY98" s="185"/>
      <c r="DZ98" s="185"/>
      <c r="EA98" s="185"/>
      <c r="EB98" s="185"/>
      <c r="EC98" s="185"/>
      <c r="ED98" s="185"/>
      <c r="EE98" s="185"/>
      <c r="EF98" s="185"/>
      <c r="EG98" s="185"/>
      <c r="EH98" s="185"/>
      <c r="EI98" s="185"/>
      <c r="EJ98" s="185"/>
      <c r="EK98" s="185"/>
      <c r="EL98" s="185"/>
      <c r="EM98" s="185"/>
      <c r="EN98" s="185"/>
      <c r="EO98" s="185"/>
      <c r="EP98" s="185"/>
      <c r="EQ98" s="185"/>
      <c r="ER98" s="185"/>
      <c r="ES98" s="185"/>
      <c r="ET98" s="185"/>
      <c r="EU98" s="185"/>
      <c r="EV98" s="185"/>
      <c r="EW98" s="185"/>
      <c r="EX98" s="185"/>
      <c r="EY98" s="185"/>
      <c r="EZ98" s="185"/>
      <c r="FA98" s="185"/>
      <c r="FB98" s="185"/>
      <c r="FC98" s="185"/>
      <c r="FD98" s="185"/>
      <c r="FE98" s="185"/>
      <c r="FF98" s="185"/>
      <c r="FG98" s="185"/>
      <c r="FH98" s="185"/>
      <c r="FI98" s="185"/>
      <c r="FJ98" s="185"/>
      <c r="FK98" s="185"/>
      <c r="FL98" s="185"/>
      <c r="FM98" s="185"/>
      <c r="FN98" s="185"/>
      <c r="FO98" s="185"/>
      <c r="FP98" s="185"/>
      <c r="FQ98" s="185"/>
      <c r="FR98" s="185"/>
      <c r="FS98" s="185"/>
      <c r="FT98" s="185"/>
      <c r="FU98" s="185"/>
      <c r="FV98" s="185"/>
      <c r="FW98" s="185"/>
      <c r="FX98" s="185"/>
      <c r="FY98" s="185"/>
      <c r="FZ98" s="185"/>
      <c r="GA98" s="185"/>
      <c r="GB98" s="185"/>
      <c r="GC98" s="185"/>
      <c r="GD98" s="185"/>
      <c r="GE98" s="185"/>
      <c r="GF98" s="185"/>
      <c r="GG98" s="185"/>
      <c r="GH98" s="185"/>
    </row>
    <row r="99" spans="1:190" s="284" customFormat="1" ht="43.9" customHeight="1" x14ac:dyDescent="0.25">
      <c r="A99" s="333"/>
      <c r="B99" s="334"/>
      <c r="C99" s="334"/>
      <c r="D99" s="311"/>
      <c r="E99" s="332" t="s">
        <v>454</v>
      </c>
      <c r="F99" s="934">
        <v>208.4</v>
      </c>
      <c r="G99" s="437">
        <v>208.4</v>
      </c>
      <c r="H99" s="441">
        <v>208.3</v>
      </c>
      <c r="I99" s="485">
        <f>H99/H6</f>
        <v>1.27371553767856E-3</v>
      </c>
      <c r="J99" s="434">
        <f t="shared" ref="J99" si="249">H99-G99</f>
        <v>-9.9999999999994316E-2</v>
      </c>
      <c r="K99" s="547">
        <f t="shared" ref="K99" si="250">H99/G99</f>
        <v>0.99952015355086377</v>
      </c>
      <c r="L99" s="853"/>
      <c r="M99" s="854"/>
      <c r="N99" s="557"/>
      <c r="O99" s="499"/>
      <c r="P99" s="434">
        <f t="shared" ref="P99" si="251">O99-N99</f>
        <v>0</v>
      </c>
      <c r="Q99" s="547"/>
      <c r="R99" s="440">
        <f t="shared" ref="R99" si="252">SUM(F99,L99)</f>
        <v>208.4</v>
      </c>
      <c r="S99" s="434">
        <f t="shared" ref="S99" si="253">SUM(F99,M99)</f>
        <v>208.4</v>
      </c>
      <c r="T99" s="434">
        <f t="shared" ref="T99" si="254">SUM(G99,N99)</f>
        <v>208.4</v>
      </c>
      <c r="U99" s="558">
        <f t="shared" ref="U99" si="255">SUM(H99,O99)</f>
        <v>208.3</v>
      </c>
      <c r="V99" s="434">
        <f t="shared" ref="V99" si="256">U99-T99</f>
        <v>-9.9999999999994316E-2</v>
      </c>
      <c r="W99" s="442">
        <f t="shared" si="3"/>
        <v>0.99952015355086377</v>
      </c>
      <c r="X99" s="281"/>
      <c r="Y99" s="355"/>
      <c r="Z99" s="253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  <c r="EO99" s="283"/>
      <c r="EP99" s="283"/>
      <c r="EQ99" s="283"/>
      <c r="ER99" s="283"/>
      <c r="ES99" s="283"/>
      <c r="ET99" s="283"/>
      <c r="EU99" s="283"/>
      <c r="EV99" s="283"/>
      <c r="EW99" s="283"/>
      <c r="EX99" s="283"/>
      <c r="EY99" s="283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3"/>
      <c r="FQ99" s="283"/>
      <c r="FR99" s="283"/>
      <c r="FS99" s="283"/>
      <c r="FT99" s="283"/>
      <c r="FU99" s="283"/>
      <c r="FV99" s="283"/>
      <c r="FW99" s="283"/>
      <c r="FX99" s="283"/>
      <c r="FY99" s="283"/>
      <c r="FZ99" s="283"/>
      <c r="GA99" s="283"/>
      <c r="GB99" s="283"/>
      <c r="GC99" s="283"/>
      <c r="GD99" s="283"/>
      <c r="GE99" s="283"/>
      <c r="GF99" s="283"/>
      <c r="GG99" s="283"/>
      <c r="GH99" s="283"/>
    </row>
    <row r="100" spans="1:190" ht="21.75" customHeight="1" thickBot="1" x14ac:dyDescent="0.3">
      <c r="A100" s="42"/>
      <c r="B100" s="26" t="s">
        <v>103</v>
      </c>
      <c r="C100" s="69" t="s">
        <v>339</v>
      </c>
      <c r="D100" s="69" t="s">
        <v>147</v>
      </c>
      <c r="E100" s="163" t="s">
        <v>340</v>
      </c>
      <c r="F100" s="536">
        <v>2404.5</v>
      </c>
      <c r="G100" s="559">
        <v>801.6</v>
      </c>
      <c r="H100" s="418">
        <v>554.6</v>
      </c>
      <c r="I100" s="545">
        <f>H100/H6</f>
        <v>3.391275262585355E-3</v>
      </c>
      <c r="J100" s="411">
        <f>H100-G100</f>
        <v>-247</v>
      </c>
      <c r="K100" s="546">
        <f>H100/G100</f>
        <v>0.69186626746506985</v>
      </c>
      <c r="L100" s="767"/>
      <c r="M100" s="777"/>
      <c r="N100" s="415"/>
      <c r="O100" s="508"/>
      <c r="P100" s="415">
        <f>O100-N100</f>
        <v>0</v>
      </c>
      <c r="Q100" s="416"/>
      <c r="R100" s="417">
        <f>SUM(F100,L100)</f>
        <v>2404.5</v>
      </c>
      <c r="S100" s="473">
        <f t="shared" ref="S100:U100" si="257">SUM(F100,M100)</f>
        <v>2404.5</v>
      </c>
      <c r="T100" s="425">
        <f t="shared" si="257"/>
        <v>801.6</v>
      </c>
      <c r="U100" s="474">
        <f t="shared" si="257"/>
        <v>554.6</v>
      </c>
      <c r="V100" s="425">
        <f>U100-T100</f>
        <v>-247</v>
      </c>
      <c r="W100" s="483">
        <f t="shared" si="3"/>
        <v>0.69186626746506985</v>
      </c>
      <c r="X100" s="14"/>
      <c r="Y100" s="354" t="str">
        <f t="shared" si="226"/>
        <v/>
      </c>
      <c r="Z100" s="169" t="str">
        <f t="shared" si="227"/>
        <v/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190" s="133" customFormat="1" ht="27" customHeight="1" thickBot="1" x14ac:dyDescent="0.3">
      <c r="A101" s="40">
        <v>4</v>
      </c>
      <c r="B101" s="33" t="s">
        <v>22</v>
      </c>
      <c r="C101" s="33" t="s">
        <v>253</v>
      </c>
      <c r="D101" s="33"/>
      <c r="E101" s="349" t="s">
        <v>341</v>
      </c>
      <c r="F101" s="382">
        <f>SUM(F102:F103,F105:F106)</f>
        <v>7217.7</v>
      </c>
      <c r="G101" s="560">
        <f t="shared" ref="G101:H101" si="258">SUM(G102:G103,G105:G106)</f>
        <v>2426.8999999999996</v>
      </c>
      <c r="H101" s="371">
        <f t="shared" si="258"/>
        <v>2024.9</v>
      </c>
      <c r="I101" s="466">
        <f>H101/H6</f>
        <v>1.2381884744336612E-2</v>
      </c>
      <c r="J101" s="467">
        <f t="shared" ref="J101" si="259">H101-G101</f>
        <v>-401.99999999999955</v>
      </c>
      <c r="K101" s="561">
        <f>H101/G101</f>
        <v>0.83435658659194878</v>
      </c>
      <c r="L101" s="382">
        <f>SUM(L102:L103,L105:L106)</f>
        <v>445.6</v>
      </c>
      <c r="M101" s="560">
        <f t="shared" ref="M101" si="260">SUM(M102:M103,M105:M106)</f>
        <v>534.70000000000005</v>
      </c>
      <c r="N101" s="379">
        <f t="shared" ref="N101:O101" si="261">SUM(N102:N103,N105:N106)</f>
        <v>202.8</v>
      </c>
      <c r="O101" s="371">
        <f t="shared" si="261"/>
        <v>109</v>
      </c>
      <c r="P101" s="464">
        <f t="shared" si="222"/>
        <v>-93.800000000000011</v>
      </c>
      <c r="Q101" s="465">
        <f>O101/N101</f>
        <v>0.53747534516765283</v>
      </c>
      <c r="R101" s="382">
        <f>SUM(R102:R103,R105:R106)</f>
        <v>7663.3</v>
      </c>
      <c r="S101" s="560">
        <f t="shared" ref="S101" si="262">SUM(S102:S103,S105:S106)</f>
        <v>7752.4000000000005</v>
      </c>
      <c r="T101" s="379">
        <f t="shared" ref="T101" si="263">SUM(T102:T103,T105:T106)</f>
        <v>2629.7</v>
      </c>
      <c r="U101" s="371">
        <f t="shared" ref="U101" si="264">SUM(U102:U103,U105:U106)</f>
        <v>2133.9</v>
      </c>
      <c r="V101" s="464">
        <f>SUM(V102,V103,V105,V106)</f>
        <v>-495.79999999999978</v>
      </c>
      <c r="W101" s="395">
        <f t="shared" si="3"/>
        <v>0.81146138342776752</v>
      </c>
      <c r="X101" s="23"/>
      <c r="Y101" s="354" t="str">
        <f t="shared" si="226"/>
        <v/>
      </c>
      <c r="Z101" s="169" t="str">
        <f t="shared" si="227"/>
        <v/>
      </c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</row>
    <row r="102" spans="1:190" ht="24.75" customHeight="1" x14ac:dyDescent="0.25">
      <c r="A102" s="41"/>
      <c r="B102" s="30" t="s">
        <v>47</v>
      </c>
      <c r="C102" s="27" t="s">
        <v>343</v>
      </c>
      <c r="D102" s="27" t="s">
        <v>153</v>
      </c>
      <c r="E102" s="127" t="s">
        <v>342</v>
      </c>
      <c r="F102" s="402">
        <v>3123.8</v>
      </c>
      <c r="G102" s="562">
        <v>1097</v>
      </c>
      <c r="H102" s="474">
        <v>1002.2</v>
      </c>
      <c r="I102" s="545">
        <f>H102/H6</f>
        <v>6.1282655394212819E-3</v>
      </c>
      <c r="J102" s="411">
        <f t="shared" si="224"/>
        <v>-94.799999999999955</v>
      </c>
      <c r="K102" s="563">
        <f>H102/G102</f>
        <v>0.91358249772105748</v>
      </c>
      <c r="L102" s="562">
        <v>182.4</v>
      </c>
      <c r="M102" s="473">
        <v>230.9</v>
      </c>
      <c r="N102" s="473">
        <v>129.1</v>
      </c>
      <c r="O102" s="474">
        <v>63.4</v>
      </c>
      <c r="P102" s="425">
        <f t="shared" ref="P102:P107" si="265">O102-N102</f>
        <v>-65.699999999999989</v>
      </c>
      <c r="Q102" s="430">
        <f t="shared" ref="Q102:Q105" si="266">O102/N102</f>
        <v>0.49109217660728116</v>
      </c>
      <c r="R102" s="417">
        <f t="shared" si="4"/>
        <v>3306.2000000000003</v>
      </c>
      <c r="S102" s="473">
        <f t="shared" si="5"/>
        <v>3354.7000000000003</v>
      </c>
      <c r="T102" s="425">
        <f>SUM(G102,N102)</f>
        <v>1226.0999999999999</v>
      </c>
      <c r="U102" s="474">
        <f t="shared" si="6"/>
        <v>1065.6000000000001</v>
      </c>
      <c r="V102" s="425">
        <f t="shared" si="2"/>
        <v>-160.49999999999977</v>
      </c>
      <c r="W102" s="407">
        <f t="shared" si="3"/>
        <v>0.86909713726449733</v>
      </c>
      <c r="X102" s="14"/>
      <c r="Y102" s="354" t="str">
        <f t="shared" si="226"/>
        <v/>
      </c>
      <c r="Z102" s="169" t="str">
        <f t="shared" si="227"/>
        <v/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190" ht="31.5" customHeight="1" x14ac:dyDescent="0.25">
      <c r="A103" s="42"/>
      <c r="B103" s="26" t="s">
        <v>64</v>
      </c>
      <c r="C103" s="202" t="s">
        <v>152</v>
      </c>
      <c r="D103" s="27" t="s">
        <v>154</v>
      </c>
      <c r="E103" s="123" t="s">
        <v>344</v>
      </c>
      <c r="F103" s="413">
        <v>1688.8</v>
      </c>
      <c r="G103" s="443">
        <v>675.6</v>
      </c>
      <c r="H103" s="418">
        <v>506.7</v>
      </c>
      <c r="I103" s="410">
        <f>H103/H6</f>
        <v>3.0983757222358445E-3</v>
      </c>
      <c r="J103" s="411">
        <f t="shared" si="224"/>
        <v>-168.90000000000003</v>
      </c>
      <c r="K103" s="419">
        <f>H103/G103</f>
        <v>0.75</v>
      </c>
      <c r="L103" s="443">
        <v>116.8</v>
      </c>
      <c r="M103" s="415">
        <v>128.19999999999999</v>
      </c>
      <c r="N103" s="415">
        <v>46.7</v>
      </c>
      <c r="O103" s="418">
        <v>32</v>
      </c>
      <c r="P103" s="415">
        <f t="shared" si="265"/>
        <v>-14.700000000000003</v>
      </c>
      <c r="Q103" s="416">
        <f t="shared" si="266"/>
        <v>0.68522483940042822</v>
      </c>
      <c r="R103" s="417">
        <f t="shared" ref="R103:R203" si="267">SUM(F103,L103)</f>
        <v>1805.6</v>
      </c>
      <c r="S103" s="414">
        <f t="shared" ref="S103:S203" si="268">SUM(F103,M103)</f>
        <v>1817</v>
      </c>
      <c r="T103" s="415">
        <f t="shared" ref="T103:T203" si="269">SUM(G103,N103)</f>
        <v>722.30000000000007</v>
      </c>
      <c r="U103" s="418">
        <f t="shared" ref="U103:U203" si="270">SUM(H103,O103)</f>
        <v>538.70000000000005</v>
      </c>
      <c r="V103" s="415">
        <f t="shared" ref="V103:V203" si="271">U103-T103</f>
        <v>-183.60000000000002</v>
      </c>
      <c r="W103" s="419">
        <f t="shared" ref="W103:W170" si="272">U103/T103</f>
        <v>0.74581198947805616</v>
      </c>
      <c r="X103" s="14"/>
      <c r="Y103" s="354" t="str">
        <f t="shared" si="226"/>
        <v/>
      </c>
      <c r="Z103" s="169" t="str">
        <f t="shared" si="227"/>
        <v/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190" s="177" customFormat="1" ht="31.5" hidden="1" customHeight="1" x14ac:dyDescent="0.25">
      <c r="A104" s="308"/>
      <c r="B104" s="311"/>
      <c r="C104" s="314"/>
      <c r="D104" s="314"/>
      <c r="E104" s="318" t="s">
        <v>429</v>
      </c>
      <c r="F104" s="436">
        <v>91.6</v>
      </c>
      <c r="G104" s="886">
        <v>91.6</v>
      </c>
      <c r="H104" s="441">
        <v>91.6</v>
      </c>
      <c r="I104" s="488">
        <f>H104/H6</f>
        <v>5.6011686630511807E-4</v>
      </c>
      <c r="J104" s="434">
        <f t="shared" ref="J104" si="273">H104-G104</f>
        <v>0</v>
      </c>
      <c r="K104" s="487">
        <f>H104/G104</f>
        <v>1</v>
      </c>
      <c r="L104" s="886"/>
      <c r="M104" s="437"/>
      <c r="N104" s="437"/>
      <c r="O104" s="441"/>
      <c r="P104" s="437"/>
      <c r="Q104" s="435"/>
      <c r="R104" s="440">
        <f t="shared" ref="R104" si="274">SUM(F104,L104)</f>
        <v>91.6</v>
      </c>
      <c r="S104" s="437">
        <f t="shared" ref="S104" si="275">SUM(F104,M104)</f>
        <v>91.6</v>
      </c>
      <c r="T104" s="437">
        <f t="shared" ref="T104" si="276">SUM(G104,N104)</f>
        <v>91.6</v>
      </c>
      <c r="U104" s="441">
        <f t="shared" ref="U104" si="277">SUM(H104,O104)</f>
        <v>91.6</v>
      </c>
      <c r="V104" s="437">
        <f t="shared" ref="V104" si="278">U104-T104</f>
        <v>0</v>
      </c>
      <c r="W104" s="487">
        <f t="shared" ref="W104" si="279">U104/T104</f>
        <v>1</v>
      </c>
      <c r="X104" s="172"/>
      <c r="Y104" s="355"/>
      <c r="Z104" s="173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</row>
    <row r="105" spans="1:190" ht="31.5" customHeight="1" x14ac:dyDescent="0.25">
      <c r="A105" s="42"/>
      <c r="B105" s="26" t="s">
        <v>48</v>
      </c>
      <c r="C105" s="27" t="s">
        <v>346</v>
      </c>
      <c r="D105" s="27" t="s">
        <v>155</v>
      </c>
      <c r="E105" s="127" t="s">
        <v>347</v>
      </c>
      <c r="F105" s="413">
        <v>1544.9</v>
      </c>
      <c r="G105" s="443">
        <v>552.1</v>
      </c>
      <c r="H105" s="418">
        <v>492.6</v>
      </c>
      <c r="I105" s="410">
        <f>H105/H6</f>
        <v>3.012156859627742E-3</v>
      </c>
      <c r="J105" s="411">
        <f t="shared" si="224"/>
        <v>-59.5</v>
      </c>
      <c r="K105" s="419">
        <f t="shared" ref="K105:K117" si="280">H105/G105</f>
        <v>0.89222966853830832</v>
      </c>
      <c r="L105" s="443">
        <v>146.4</v>
      </c>
      <c r="M105" s="414">
        <v>175.6</v>
      </c>
      <c r="N105" s="415">
        <v>27</v>
      </c>
      <c r="O105" s="418">
        <v>13.6</v>
      </c>
      <c r="P105" s="415">
        <f t="shared" si="265"/>
        <v>-13.4</v>
      </c>
      <c r="Q105" s="416">
        <f t="shared" si="266"/>
        <v>0.50370370370370365</v>
      </c>
      <c r="R105" s="417">
        <f t="shared" si="267"/>
        <v>1691.3000000000002</v>
      </c>
      <c r="S105" s="414">
        <f t="shared" si="268"/>
        <v>1720.5</v>
      </c>
      <c r="T105" s="415">
        <f t="shared" si="269"/>
        <v>579.1</v>
      </c>
      <c r="U105" s="418">
        <f t="shared" si="270"/>
        <v>506.20000000000005</v>
      </c>
      <c r="V105" s="415">
        <f t="shared" si="271"/>
        <v>-72.899999999999977</v>
      </c>
      <c r="W105" s="419">
        <f t="shared" si="272"/>
        <v>0.87411500604386116</v>
      </c>
      <c r="X105" s="14"/>
      <c r="Y105" s="354" t="str">
        <f t="shared" si="226"/>
        <v/>
      </c>
      <c r="Z105" s="169" t="str">
        <f t="shared" si="227"/>
        <v/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190" ht="24.75" customHeight="1" thickBot="1" x14ac:dyDescent="0.3">
      <c r="A106" s="43"/>
      <c r="B106" s="31" t="s">
        <v>49</v>
      </c>
      <c r="C106" s="27" t="s">
        <v>348</v>
      </c>
      <c r="D106" s="27" t="s">
        <v>155</v>
      </c>
      <c r="E106" s="128" t="s">
        <v>349</v>
      </c>
      <c r="F106" s="564">
        <v>860.2</v>
      </c>
      <c r="G106" s="455">
        <v>102.2</v>
      </c>
      <c r="H106" s="565">
        <v>23.4</v>
      </c>
      <c r="I106" s="729">
        <f>H106/H6</f>
        <v>1.4308662305174413E-4</v>
      </c>
      <c r="J106" s="566">
        <f t="shared" si="224"/>
        <v>-78.800000000000011</v>
      </c>
      <c r="K106" s="529">
        <f t="shared" si="280"/>
        <v>0.22896281800391388</v>
      </c>
      <c r="L106" s="855"/>
      <c r="M106" s="856"/>
      <c r="N106" s="454"/>
      <c r="O106" s="784"/>
      <c r="P106" s="454">
        <f t="shared" si="265"/>
        <v>0</v>
      </c>
      <c r="Q106" s="567"/>
      <c r="R106" s="536">
        <f t="shared" si="267"/>
        <v>860.2</v>
      </c>
      <c r="S106" s="537">
        <f t="shared" si="268"/>
        <v>860.2</v>
      </c>
      <c r="T106" s="455">
        <f t="shared" si="269"/>
        <v>102.2</v>
      </c>
      <c r="U106" s="538">
        <f t="shared" si="270"/>
        <v>23.4</v>
      </c>
      <c r="V106" s="455">
        <f t="shared" si="271"/>
        <v>-78.800000000000011</v>
      </c>
      <c r="W106" s="483">
        <f t="shared" si="272"/>
        <v>0.22896281800391388</v>
      </c>
      <c r="X106" s="14"/>
      <c r="Y106" s="354" t="str">
        <f t="shared" si="226"/>
        <v/>
      </c>
      <c r="Z106" s="169" t="str">
        <f t="shared" si="227"/>
        <v/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190" s="7" customFormat="1" ht="26.25" customHeight="1" thickBot="1" x14ac:dyDescent="0.3">
      <c r="A107" s="40">
        <v>5</v>
      </c>
      <c r="B107" s="34" t="s">
        <v>23</v>
      </c>
      <c r="C107" s="34" t="s">
        <v>255</v>
      </c>
      <c r="D107" s="34"/>
      <c r="E107" s="350" t="s">
        <v>75</v>
      </c>
      <c r="F107" s="463">
        <f>SUM(F109,F110,F112)</f>
        <v>2602.6000000000004</v>
      </c>
      <c r="G107" s="560">
        <f>SUM(G109,G110,G112)</f>
        <v>1060.5999999999999</v>
      </c>
      <c r="H107" s="371">
        <f>SUM(H109,H110,H112)</f>
        <v>748.69999999999993</v>
      </c>
      <c r="I107" s="542">
        <f>H107/H6</f>
        <v>4.5781604563607196E-3</v>
      </c>
      <c r="J107" s="467">
        <f t="shared" si="224"/>
        <v>-311.89999999999998</v>
      </c>
      <c r="K107" s="568">
        <f t="shared" si="280"/>
        <v>0.70592117669243826</v>
      </c>
      <c r="L107" s="463">
        <f>SUM(L109,L110,L112)</f>
        <v>41.4</v>
      </c>
      <c r="M107" s="379">
        <f>SUM(M109,M110,M112)</f>
        <v>41.4</v>
      </c>
      <c r="N107" s="464">
        <f>SUM(N109,N110,N112)</f>
        <v>0</v>
      </c>
      <c r="O107" s="371">
        <f>SUM(O109,O110,O112)</f>
        <v>0</v>
      </c>
      <c r="P107" s="464">
        <f t="shared" si="265"/>
        <v>0</v>
      </c>
      <c r="Q107" s="465"/>
      <c r="R107" s="540">
        <f>SUM(R109,R110,R112)</f>
        <v>2644</v>
      </c>
      <c r="S107" s="569">
        <f>SUM(S109,S110,S112)</f>
        <v>2644</v>
      </c>
      <c r="T107" s="541">
        <f>SUM(T109,T110,T112)</f>
        <v>1060.5999999999999</v>
      </c>
      <c r="U107" s="543">
        <f>SUM(U109,U110,U112)</f>
        <v>748.69999999999993</v>
      </c>
      <c r="V107" s="464">
        <f>SUM(V109,V110,V112)</f>
        <v>-311.90000000000009</v>
      </c>
      <c r="W107" s="395">
        <f t="shared" si="272"/>
        <v>0.70592117669243826</v>
      </c>
      <c r="X107" s="14"/>
      <c r="Y107" s="354" t="str">
        <f t="shared" si="226"/>
        <v/>
      </c>
      <c r="Z107" s="169" t="str">
        <f t="shared" si="227"/>
        <v/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</row>
    <row r="108" spans="1:190" ht="22.5" hidden="1" customHeight="1" thickBot="1" x14ac:dyDescent="0.3">
      <c r="A108" s="41"/>
      <c r="B108" s="30" t="s">
        <v>60</v>
      </c>
      <c r="C108" s="69" t="s">
        <v>156</v>
      </c>
      <c r="D108" s="69"/>
      <c r="E108" s="129" t="s">
        <v>157</v>
      </c>
      <c r="F108" s="785"/>
      <c r="G108" s="786"/>
      <c r="H108" s="775"/>
      <c r="I108" s="545">
        <f>H108/H6</f>
        <v>0</v>
      </c>
      <c r="J108" s="411">
        <f t="shared" si="224"/>
        <v>0</v>
      </c>
      <c r="K108" s="546" t="e">
        <f t="shared" si="280"/>
        <v>#DIV/0!</v>
      </c>
      <c r="L108" s="785"/>
      <c r="M108" s="849"/>
      <c r="N108" s="425"/>
      <c r="O108" s="775"/>
      <c r="P108" s="425"/>
      <c r="Q108" s="430"/>
      <c r="R108" s="417">
        <f>SUM(F108,L108)</f>
        <v>0</v>
      </c>
      <c r="S108" s="414">
        <f t="shared" ref="S108:U111" si="281">SUM(F108,M108)</f>
        <v>0</v>
      </c>
      <c r="T108" s="415">
        <f t="shared" si="281"/>
        <v>0</v>
      </c>
      <c r="U108" s="418">
        <f t="shared" si="281"/>
        <v>0</v>
      </c>
      <c r="V108" s="415">
        <f>U108-T108</f>
        <v>0</v>
      </c>
      <c r="W108" s="395" t="e">
        <f t="shared" si="272"/>
        <v>#DIV/0!</v>
      </c>
      <c r="X108" s="14"/>
      <c r="Y108" s="354" t="str">
        <f t="shared" si="226"/>
        <v/>
      </c>
      <c r="Z108" s="169" t="str">
        <f t="shared" si="227"/>
        <v/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190" ht="29.25" customHeight="1" x14ac:dyDescent="0.25">
      <c r="A109" s="43"/>
      <c r="B109" s="30" t="s">
        <v>60</v>
      </c>
      <c r="C109" s="69" t="s">
        <v>158</v>
      </c>
      <c r="D109" s="69" t="s">
        <v>159</v>
      </c>
      <c r="E109" s="124" t="s">
        <v>160</v>
      </c>
      <c r="F109" s="570">
        <v>248.4</v>
      </c>
      <c r="G109" s="443">
        <v>207.8</v>
      </c>
      <c r="H109" s="418">
        <v>123.1</v>
      </c>
      <c r="I109" s="384">
        <f>H109/H6</f>
        <v>7.5273347425938904E-4</v>
      </c>
      <c r="J109" s="456">
        <f t="shared" si="224"/>
        <v>-84.700000000000017</v>
      </c>
      <c r="K109" s="419">
        <f t="shared" si="280"/>
        <v>0.59239653512993262</v>
      </c>
      <c r="L109" s="767"/>
      <c r="M109" s="777"/>
      <c r="N109" s="415"/>
      <c r="O109" s="508"/>
      <c r="P109" s="415"/>
      <c r="Q109" s="416"/>
      <c r="R109" s="413">
        <f>SUM(F109,L109)</f>
        <v>248.4</v>
      </c>
      <c r="S109" s="414">
        <f t="shared" si="281"/>
        <v>248.4</v>
      </c>
      <c r="T109" s="415">
        <f t="shared" si="281"/>
        <v>207.8</v>
      </c>
      <c r="U109" s="418">
        <f t="shared" si="281"/>
        <v>123.1</v>
      </c>
      <c r="V109" s="415">
        <f>U109-T109</f>
        <v>-84.700000000000017</v>
      </c>
      <c r="W109" s="419">
        <f t="shared" si="272"/>
        <v>0.59239653512993262</v>
      </c>
      <c r="X109" s="14"/>
      <c r="Y109" s="354" t="str">
        <f t="shared" si="226"/>
        <v/>
      </c>
      <c r="Z109" s="169" t="str">
        <f t="shared" si="227"/>
        <v/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190" ht="29.25" customHeight="1" x14ac:dyDescent="0.25">
      <c r="A110" s="42"/>
      <c r="B110" s="30" t="s">
        <v>60</v>
      </c>
      <c r="C110" s="69" t="s">
        <v>161</v>
      </c>
      <c r="D110" s="69" t="s">
        <v>159</v>
      </c>
      <c r="E110" s="124" t="s">
        <v>162</v>
      </c>
      <c r="F110" s="571">
        <v>132.30000000000001</v>
      </c>
      <c r="G110" s="443">
        <v>96.6</v>
      </c>
      <c r="H110" s="418">
        <v>40.799999999999997</v>
      </c>
      <c r="I110" s="729">
        <f>H110/H6</f>
        <v>2.4948436839791283E-4</v>
      </c>
      <c r="J110" s="456">
        <f t="shared" si="224"/>
        <v>-55.8</v>
      </c>
      <c r="K110" s="419">
        <f t="shared" si="280"/>
        <v>0.42236024844720499</v>
      </c>
      <c r="L110" s="767"/>
      <c r="M110" s="777"/>
      <c r="N110" s="415"/>
      <c r="O110" s="508"/>
      <c r="P110" s="415"/>
      <c r="Q110" s="416"/>
      <c r="R110" s="413">
        <f>SUM(F110,L110)</f>
        <v>132.30000000000001</v>
      </c>
      <c r="S110" s="414">
        <f t="shared" si="281"/>
        <v>132.30000000000001</v>
      </c>
      <c r="T110" s="415">
        <f t="shared" si="281"/>
        <v>96.6</v>
      </c>
      <c r="U110" s="418">
        <f t="shared" si="281"/>
        <v>40.799999999999997</v>
      </c>
      <c r="V110" s="415">
        <f>U110-T110</f>
        <v>-55.8</v>
      </c>
      <c r="W110" s="419">
        <f t="shared" si="272"/>
        <v>0.42236024844720499</v>
      </c>
      <c r="X110" s="14"/>
      <c r="Y110" s="354" t="str">
        <f t="shared" si="226"/>
        <v/>
      </c>
      <c r="Z110" s="169" t="str">
        <f t="shared" si="227"/>
        <v/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190" ht="21" hidden="1" customHeight="1" thickBot="1" x14ac:dyDescent="0.3">
      <c r="A111" s="44"/>
      <c r="B111" s="26"/>
      <c r="C111" s="27" t="s">
        <v>163</v>
      </c>
      <c r="D111" s="27"/>
      <c r="E111" s="127" t="s">
        <v>164</v>
      </c>
      <c r="F111" s="413"/>
      <c r="G111" s="415"/>
      <c r="H111" s="418"/>
      <c r="I111" s="415"/>
      <c r="J111" s="425"/>
      <c r="K111" s="415">
        <f t="shared" ref="K111:Q111" si="282">SUM(K112)</f>
        <v>0.77334038614123235</v>
      </c>
      <c r="L111" s="769"/>
      <c r="M111" s="777"/>
      <c r="N111" s="415">
        <f t="shared" si="282"/>
        <v>0</v>
      </c>
      <c r="O111" s="508">
        <f t="shared" si="282"/>
        <v>0</v>
      </c>
      <c r="P111" s="415">
        <f t="shared" si="282"/>
        <v>0</v>
      </c>
      <c r="Q111" s="572">
        <f t="shared" si="282"/>
        <v>0</v>
      </c>
      <c r="R111" s="573">
        <f>SUM(F111,L111)</f>
        <v>0</v>
      </c>
      <c r="S111" s="574">
        <f t="shared" si="281"/>
        <v>0</v>
      </c>
      <c r="T111" s="575">
        <f t="shared" si="281"/>
        <v>0</v>
      </c>
      <c r="U111" s="576">
        <f t="shared" si="281"/>
        <v>0</v>
      </c>
      <c r="V111" s="575">
        <f>U111-T111</f>
        <v>0</v>
      </c>
      <c r="W111" s="419" t="e">
        <f t="shared" si="272"/>
        <v>#DIV/0!</v>
      </c>
      <c r="X111" s="14"/>
      <c r="Y111" s="354" t="str">
        <f t="shared" si="226"/>
        <v/>
      </c>
      <c r="Z111" s="169" t="str">
        <f t="shared" si="227"/>
        <v/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190" s="70" customFormat="1" ht="33" customHeight="1" thickBot="1" x14ac:dyDescent="0.3">
      <c r="A112" s="46"/>
      <c r="B112" s="151" t="s">
        <v>40</v>
      </c>
      <c r="C112" s="208" t="s">
        <v>165</v>
      </c>
      <c r="D112" s="208" t="s">
        <v>159</v>
      </c>
      <c r="E112" s="209" t="s">
        <v>166</v>
      </c>
      <c r="F112" s="564">
        <v>2221.9</v>
      </c>
      <c r="G112" s="455">
        <v>756.2</v>
      </c>
      <c r="H112" s="538">
        <v>584.79999999999995</v>
      </c>
      <c r="I112" s="577">
        <f>H112/H6</f>
        <v>3.5759426137034174E-3</v>
      </c>
      <c r="J112" s="566">
        <f t="shared" si="224"/>
        <v>-171.40000000000009</v>
      </c>
      <c r="K112" s="578">
        <f t="shared" si="280"/>
        <v>0.77334038614123235</v>
      </c>
      <c r="L112" s="536">
        <v>41.4</v>
      </c>
      <c r="M112" s="537">
        <v>41.4</v>
      </c>
      <c r="N112" s="537"/>
      <c r="O112" s="538"/>
      <c r="P112" s="455">
        <f>O112-N112</f>
        <v>0</v>
      </c>
      <c r="Q112" s="539"/>
      <c r="R112" s="573">
        <f t="shared" si="267"/>
        <v>2263.3000000000002</v>
      </c>
      <c r="S112" s="574">
        <f t="shared" si="268"/>
        <v>2263.3000000000002</v>
      </c>
      <c r="T112" s="575">
        <f t="shared" si="269"/>
        <v>756.2</v>
      </c>
      <c r="U112" s="576">
        <f t="shared" si="270"/>
        <v>584.79999999999995</v>
      </c>
      <c r="V112" s="575">
        <f t="shared" si="271"/>
        <v>-171.40000000000009</v>
      </c>
      <c r="W112" s="419">
        <f t="shared" si="272"/>
        <v>0.77334038614123235</v>
      </c>
      <c r="X112" s="14"/>
      <c r="Y112" s="354" t="str">
        <f t="shared" si="226"/>
        <v/>
      </c>
      <c r="Z112" s="169" t="str">
        <f t="shared" si="227"/>
        <v/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</row>
    <row r="113" spans="1:190" s="7" customFormat="1" ht="66.75" customHeight="1" thickBot="1" x14ac:dyDescent="0.3">
      <c r="A113" s="40">
        <v>6</v>
      </c>
      <c r="B113" s="34" t="s">
        <v>24</v>
      </c>
      <c r="C113" s="34" t="s">
        <v>350</v>
      </c>
      <c r="D113" s="34" t="s">
        <v>132</v>
      </c>
      <c r="E113" s="130" t="s">
        <v>273</v>
      </c>
      <c r="F113" s="540">
        <v>32174.5</v>
      </c>
      <c r="G113" s="464">
        <v>11760.3</v>
      </c>
      <c r="H113" s="371">
        <v>10273.6</v>
      </c>
      <c r="I113" s="542">
        <f>H113/H6</f>
        <v>6.2821142332666613E-2</v>
      </c>
      <c r="J113" s="467">
        <f t="shared" si="224"/>
        <v>-1486.6999999999989</v>
      </c>
      <c r="K113" s="395">
        <f t="shared" si="280"/>
        <v>0.87358315689225619</v>
      </c>
      <c r="L113" s="560">
        <v>90.5</v>
      </c>
      <c r="M113" s="464">
        <v>107.2</v>
      </c>
      <c r="N113" s="464">
        <v>107</v>
      </c>
      <c r="O113" s="371">
        <v>16.5</v>
      </c>
      <c r="P113" s="464">
        <f>O113-N113</f>
        <v>-90.5</v>
      </c>
      <c r="Q113" s="465"/>
      <c r="R113" s="463">
        <f t="shared" si="267"/>
        <v>32265</v>
      </c>
      <c r="S113" s="379">
        <f t="shared" si="268"/>
        <v>32281.7</v>
      </c>
      <c r="T113" s="464">
        <f t="shared" si="269"/>
        <v>11867.3</v>
      </c>
      <c r="U113" s="371">
        <f t="shared" si="270"/>
        <v>10290.1</v>
      </c>
      <c r="V113" s="464">
        <f t="shared" si="271"/>
        <v>-1577.1999999999989</v>
      </c>
      <c r="W113" s="395">
        <f t="shared" si="272"/>
        <v>0.86709698077911579</v>
      </c>
      <c r="X113" s="14"/>
      <c r="Y113" s="354" t="str">
        <f t="shared" si="226"/>
        <v/>
      </c>
      <c r="Z113" s="169" t="str">
        <f t="shared" si="227"/>
        <v/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</row>
    <row r="114" spans="1:190" s="21" customFormat="1" ht="44.25" customHeight="1" thickBot="1" x14ac:dyDescent="0.3">
      <c r="A114" s="40">
        <v>7</v>
      </c>
      <c r="B114" s="34" t="s">
        <v>24</v>
      </c>
      <c r="C114" s="34" t="s">
        <v>351</v>
      </c>
      <c r="D114" s="34" t="s">
        <v>132</v>
      </c>
      <c r="E114" s="130" t="s">
        <v>352</v>
      </c>
      <c r="F114" s="540">
        <v>27718.2</v>
      </c>
      <c r="G114" s="464">
        <v>9688.9</v>
      </c>
      <c r="H114" s="371">
        <v>8378.4</v>
      </c>
      <c r="I114" s="542">
        <f>H114/H6</f>
        <v>5.1232348828065516E-2</v>
      </c>
      <c r="J114" s="467">
        <f>H114-G114</f>
        <v>-1310.5</v>
      </c>
      <c r="K114" s="395">
        <f>H114/G114</f>
        <v>0.86474212758930324</v>
      </c>
      <c r="L114" s="560">
        <v>214.3</v>
      </c>
      <c r="M114" s="464">
        <v>214.3</v>
      </c>
      <c r="N114" s="464">
        <v>172.3</v>
      </c>
      <c r="O114" s="371">
        <v>26.2</v>
      </c>
      <c r="P114" s="464">
        <f>O114-N114</f>
        <v>-146.10000000000002</v>
      </c>
      <c r="Q114" s="465">
        <f t="shared" ref="Q114" si="283">O114/N114</f>
        <v>0.15206035983749272</v>
      </c>
      <c r="R114" s="463">
        <f>SUM(F114,L114)</f>
        <v>27932.5</v>
      </c>
      <c r="S114" s="379">
        <f t="shared" ref="S114:U114" si="284">SUM(F114,M114)</f>
        <v>27932.5</v>
      </c>
      <c r="T114" s="464">
        <f t="shared" si="284"/>
        <v>9861.1999999999989</v>
      </c>
      <c r="U114" s="371">
        <f t="shared" si="284"/>
        <v>8404.6</v>
      </c>
      <c r="V114" s="464">
        <f>U114-T114</f>
        <v>-1456.5999999999985</v>
      </c>
      <c r="W114" s="395">
        <f t="shared" si="272"/>
        <v>0.85228978217661144</v>
      </c>
      <c r="X114" s="14"/>
      <c r="Y114" s="354" t="str">
        <f t="shared" si="226"/>
        <v/>
      </c>
      <c r="Z114" s="169" t="str">
        <f t="shared" si="227"/>
        <v/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</row>
    <row r="115" spans="1:190" s="21" customFormat="1" ht="24" hidden="1" customHeight="1" thickBot="1" x14ac:dyDescent="0.3">
      <c r="A115" s="40">
        <v>8</v>
      </c>
      <c r="B115" s="34" t="s">
        <v>24</v>
      </c>
      <c r="C115" s="34" t="s">
        <v>131</v>
      </c>
      <c r="D115" s="33" t="s">
        <v>198</v>
      </c>
      <c r="E115" s="130" t="s">
        <v>421</v>
      </c>
      <c r="F115" s="774"/>
      <c r="G115" s="771"/>
      <c r="H115" s="757"/>
      <c r="I115" s="542">
        <f>H115/H6</f>
        <v>0</v>
      </c>
      <c r="J115" s="467">
        <f>H115-G115</f>
        <v>0</v>
      </c>
      <c r="K115" s="395" t="e">
        <f>H115/G115</f>
        <v>#DIV/0!</v>
      </c>
      <c r="L115" s="781"/>
      <c r="M115" s="771"/>
      <c r="N115" s="464"/>
      <c r="O115" s="757"/>
      <c r="P115" s="464">
        <f>O115-N115</f>
        <v>0</v>
      </c>
      <c r="Q115" s="465"/>
      <c r="R115" s="463">
        <f>SUM(F115,L115)</f>
        <v>0</v>
      </c>
      <c r="S115" s="379">
        <f t="shared" ref="S115" si="285">SUM(F115,M115)</f>
        <v>0</v>
      </c>
      <c r="T115" s="464">
        <f t="shared" ref="T115" si="286">SUM(G115,N115)</f>
        <v>0</v>
      </c>
      <c r="U115" s="371">
        <f t="shared" ref="U115" si="287">SUM(H115,O115)</f>
        <v>0</v>
      </c>
      <c r="V115" s="464">
        <f>U115-T115</f>
        <v>0</v>
      </c>
      <c r="W115" s="395" t="e">
        <f t="shared" ref="W115" si="288">U115/T115</f>
        <v>#DIV/0!</v>
      </c>
      <c r="X115" s="14"/>
      <c r="Y115" s="354" t="str">
        <f t="shared" ref="Y115" si="289">IF(J115&lt;=0,"",IF(J115&gt;0,"НІ"))</f>
        <v/>
      </c>
      <c r="Z115" s="169" t="str">
        <f t="shared" ref="Z115" si="290">IF(P115&lt;=0,"",IF(P115&gt;0,"НІ"))</f>
        <v/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</row>
    <row r="116" spans="1:190" s="21" customFormat="1" ht="24" customHeight="1" thickBot="1" x14ac:dyDescent="0.3">
      <c r="A116" s="40">
        <v>8</v>
      </c>
      <c r="B116" s="34" t="s">
        <v>51</v>
      </c>
      <c r="C116" s="34" t="s">
        <v>254</v>
      </c>
      <c r="D116" s="34"/>
      <c r="E116" s="351" t="s">
        <v>176</v>
      </c>
      <c r="F116" s="540">
        <f>SUM(F138,F137,F136,F134,F131,F126,F125,F123,F122,F117,F118,F119,F120,F121,F127,F128,F129,F135,F130)</f>
        <v>30476.3</v>
      </c>
      <c r="G116" s="541">
        <f t="shared" ref="G116:H116" si="291">SUM(G138,G137,G136,G134,G131,G126,G125,G123,G122,G117,G118,G119,G120,G121,G127,G128,G129,G135,G130)</f>
        <v>14981</v>
      </c>
      <c r="H116" s="371">
        <f t="shared" si="291"/>
        <v>13570</v>
      </c>
      <c r="I116" s="568">
        <f>H116/H6</f>
        <v>8.297801174410975E-2</v>
      </c>
      <c r="J116" s="579">
        <f>H116-G116</f>
        <v>-1411</v>
      </c>
      <c r="K116" s="395">
        <f t="shared" si="280"/>
        <v>0.90581403110606773</v>
      </c>
      <c r="L116" s="540">
        <f>SUM(L138,L137,L136,L134,L131,L126,L125,L123,L122,L117,L118,L119,L120,L121,L127,L128,L129,L135,L130)</f>
        <v>8834.2000000000007</v>
      </c>
      <c r="M116" s="541">
        <f t="shared" ref="M116" si="292">SUM(M138,M137,M136,M134,M131,M126,M125,M123,M122,M117,M118,M119,M120,M121,M127,M128,M129,M135,M130)</f>
        <v>8834.2000000000007</v>
      </c>
      <c r="N116" s="464">
        <f t="shared" ref="N116:O116" si="293">SUM(N138,N137,N136,N134,N131,N126,N125,N123,N122,N117,N118,N119,N120,N121,N127,N128,N129,N135,N130)</f>
        <v>4062.3</v>
      </c>
      <c r="O116" s="371">
        <f t="shared" si="293"/>
        <v>545.20000000000005</v>
      </c>
      <c r="P116" s="464">
        <f>O116-N116</f>
        <v>-3517.1000000000004</v>
      </c>
      <c r="Q116" s="465">
        <f t="shared" ref="Q116" si="294">O116/N116</f>
        <v>0.13420968416906678</v>
      </c>
      <c r="R116" s="540">
        <f>SUM(R138,R137,R136,R134,R131,R126,R125,R123,R122,R117,R118,R119,R120,R121,R127,R128,R129,R135,R130)</f>
        <v>39310.5</v>
      </c>
      <c r="S116" s="541">
        <f t="shared" ref="S116" si="295">SUM(S138,S137,S136,S134,S131,S126,S125,S123,S122,S117,S118,S119,S120,S121,S127,S128,S129,S135,S130)</f>
        <v>39310.5</v>
      </c>
      <c r="T116" s="464">
        <f t="shared" ref="T116" si="296">SUM(T138,T137,T136,T134,T131,T126,T125,T123,T122,T117,T118,T119,T120,T121,T127,T128,T129,T135,T130)</f>
        <v>19043.3</v>
      </c>
      <c r="U116" s="371">
        <f t="shared" ref="U116" si="297">SUM(U138,U137,U136,U134,U131,U126,U125,U123,U122,U117,U118,U119,U120,U121,U127,U128,U129,U135,U130)</f>
        <v>14115.2</v>
      </c>
      <c r="V116" s="464">
        <f>U116-T116</f>
        <v>-4928.0999999999985</v>
      </c>
      <c r="W116" s="395">
        <f t="shared" si="272"/>
        <v>0.74121607074404128</v>
      </c>
      <c r="X116" s="14"/>
      <c r="Y116" s="354" t="str">
        <f t="shared" si="226"/>
        <v/>
      </c>
      <c r="Z116" s="169" t="str">
        <f t="shared" si="227"/>
        <v/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</row>
    <row r="117" spans="1:190" ht="33" hidden="1" customHeight="1" thickBot="1" x14ac:dyDescent="0.3">
      <c r="A117" s="62"/>
      <c r="B117" s="64" t="s">
        <v>72</v>
      </c>
      <c r="C117" s="152" t="s">
        <v>173</v>
      </c>
      <c r="D117" s="152" t="s">
        <v>168</v>
      </c>
      <c r="E117" s="153" t="s">
        <v>174</v>
      </c>
      <c r="F117" s="785"/>
      <c r="G117" s="786"/>
      <c r="H117" s="775"/>
      <c r="I117" s="545">
        <f>H117/H6</f>
        <v>0</v>
      </c>
      <c r="J117" s="411">
        <f t="shared" si="224"/>
        <v>0</v>
      </c>
      <c r="K117" s="419" t="e">
        <f t="shared" si="280"/>
        <v>#DIV/0!</v>
      </c>
      <c r="L117" s="783"/>
      <c r="M117" s="849"/>
      <c r="N117" s="425"/>
      <c r="O117" s="775"/>
      <c r="P117" s="425">
        <f t="shared" ref="P117:P132" si="298">O117-N117</f>
        <v>0</v>
      </c>
      <c r="Q117" s="430"/>
      <c r="R117" s="417">
        <f t="shared" si="267"/>
        <v>0</v>
      </c>
      <c r="S117" s="473">
        <f t="shared" si="268"/>
        <v>0</v>
      </c>
      <c r="T117" s="425">
        <f t="shared" si="269"/>
        <v>0</v>
      </c>
      <c r="U117" s="474">
        <f t="shared" si="270"/>
        <v>0</v>
      </c>
      <c r="V117" s="425">
        <f t="shared" si="271"/>
        <v>0</v>
      </c>
      <c r="W117" s="395" t="e">
        <f t="shared" si="272"/>
        <v>#DIV/0!</v>
      </c>
      <c r="X117" s="14"/>
      <c r="Y117" s="354" t="str">
        <f t="shared" si="226"/>
        <v/>
      </c>
      <c r="Z117" s="169" t="str">
        <f t="shared" si="227"/>
        <v/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190" ht="17.45" customHeight="1" thickBot="1" x14ac:dyDescent="0.3">
      <c r="A118" s="62"/>
      <c r="B118" s="221"/>
      <c r="C118" s="152" t="s">
        <v>381</v>
      </c>
      <c r="D118" s="152" t="s">
        <v>170</v>
      </c>
      <c r="E118" s="153" t="s">
        <v>382</v>
      </c>
      <c r="F118" s="417"/>
      <c r="G118" s="425"/>
      <c r="H118" s="474"/>
      <c r="I118" s="545">
        <f>H118/H6</f>
        <v>0</v>
      </c>
      <c r="J118" s="411">
        <f t="shared" ref="J118:J121" si="299">H118-G118</f>
        <v>0</v>
      </c>
      <c r="K118" s="419"/>
      <c r="L118" s="562">
        <v>8115.2</v>
      </c>
      <c r="M118" s="473">
        <v>8115.2</v>
      </c>
      <c r="N118" s="425">
        <v>3343.3</v>
      </c>
      <c r="O118" s="474">
        <v>545.20000000000005</v>
      </c>
      <c r="P118" s="415">
        <f t="shared" si="298"/>
        <v>-2798.1000000000004</v>
      </c>
      <c r="Q118" s="416">
        <f t="shared" ref="Q118" si="300">O118/N118</f>
        <v>0.16307241348368379</v>
      </c>
      <c r="R118" s="417">
        <f t="shared" si="267"/>
        <v>8115.2</v>
      </c>
      <c r="S118" s="473">
        <f t="shared" si="268"/>
        <v>8115.2</v>
      </c>
      <c r="T118" s="425">
        <f t="shared" si="269"/>
        <v>3343.3</v>
      </c>
      <c r="U118" s="474">
        <f t="shared" si="270"/>
        <v>545.20000000000005</v>
      </c>
      <c r="V118" s="425">
        <f t="shared" si="271"/>
        <v>-2798.1000000000004</v>
      </c>
      <c r="W118" s="419">
        <f t="shared" si="272"/>
        <v>0.16307241348368379</v>
      </c>
      <c r="X118" s="14"/>
      <c r="Y118" s="354"/>
      <c r="Z118" s="16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190" ht="30" hidden="1" customHeight="1" thickBot="1" x14ac:dyDescent="0.3">
      <c r="A119" s="44"/>
      <c r="B119" s="302"/>
      <c r="C119" s="215" t="s">
        <v>410</v>
      </c>
      <c r="D119" s="215" t="s">
        <v>170</v>
      </c>
      <c r="E119" s="303" t="s">
        <v>409</v>
      </c>
      <c r="F119" s="417"/>
      <c r="G119" s="425"/>
      <c r="H119" s="474"/>
      <c r="I119" s="580">
        <f>H119/H6</f>
        <v>0</v>
      </c>
      <c r="J119" s="411">
        <f t="shared" ref="J119" si="301">H119-G119</f>
        <v>0</v>
      </c>
      <c r="K119" s="419" t="e">
        <f t="shared" ref="K119" si="302">H119/G119</f>
        <v>#DIV/0!</v>
      </c>
      <c r="L119" s="783"/>
      <c r="M119" s="849"/>
      <c r="N119" s="425"/>
      <c r="O119" s="775"/>
      <c r="P119" s="415">
        <f t="shared" ref="P119" si="303">O119-N119</f>
        <v>0</v>
      </c>
      <c r="Q119" s="416" t="e">
        <f t="shared" ref="Q119:Q121" si="304">O119/N119</f>
        <v>#DIV/0!</v>
      </c>
      <c r="R119" s="417">
        <f t="shared" ref="R119" si="305">SUM(F119,L119)</f>
        <v>0</v>
      </c>
      <c r="S119" s="473">
        <f t="shared" ref="S119" si="306">SUM(F119,M119)</f>
        <v>0</v>
      </c>
      <c r="T119" s="425">
        <f t="shared" ref="T119" si="307">SUM(G119,N119)</f>
        <v>0</v>
      </c>
      <c r="U119" s="474">
        <f t="shared" ref="U119" si="308">SUM(H119,O119)</f>
        <v>0</v>
      </c>
      <c r="V119" s="425">
        <f t="shared" ref="V119" si="309">U119-T119</f>
        <v>0</v>
      </c>
      <c r="W119" s="419" t="e">
        <f t="shared" si="272"/>
        <v>#DIV/0!</v>
      </c>
      <c r="X119" s="14"/>
      <c r="Y119" s="354"/>
      <c r="Z119" s="16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190" ht="18" customHeight="1" thickBot="1" x14ac:dyDescent="0.3">
      <c r="A120" s="42"/>
      <c r="B120" s="221" t="s">
        <v>72</v>
      </c>
      <c r="C120" s="69" t="s">
        <v>377</v>
      </c>
      <c r="D120" s="218" t="s">
        <v>170</v>
      </c>
      <c r="E120" s="217" t="s">
        <v>378</v>
      </c>
      <c r="F120" s="417">
        <v>400</v>
      </c>
      <c r="G120" s="425">
        <v>400</v>
      </c>
      <c r="H120" s="474"/>
      <c r="I120" s="545">
        <f>H120/H6</f>
        <v>0</v>
      </c>
      <c r="J120" s="411">
        <f t="shared" si="299"/>
        <v>-400</v>
      </c>
      <c r="K120" s="419">
        <f t="shared" ref="K120" si="310">H120/G120</f>
        <v>0</v>
      </c>
      <c r="L120" s="562">
        <v>400</v>
      </c>
      <c r="M120" s="473">
        <v>400</v>
      </c>
      <c r="N120" s="425">
        <v>400</v>
      </c>
      <c r="O120" s="474"/>
      <c r="P120" s="415">
        <f t="shared" si="298"/>
        <v>-400</v>
      </c>
      <c r="Q120" s="416">
        <f t="shared" si="304"/>
        <v>0</v>
      </c>
      <c r="R120" s="417">
        <f t="shared" ref="R120" si="311">SUM(F120,L120)</f>
        <v>800</v>
      </c>
      <c r="S120" s="473">
        <f t="shared" ref="S120" si="312">SUM(F120,M120)</f>
        <v>800</v>
      </c>
      <c r="T120" s="425">
        <f t="shared" ref="T120" si="313">SUM(G120,N120)</f>
        <v>800</v>
      </c>
      <c r="U120" s="474">
        <f t="shared" ref="U120" si="314">SUM(H120,O120)</f>
        <v>0</v>
      </c>
      <c r="V120" s="425">
        <f t="shared" ref="V120" si="315">U120-T120</f>
        <v>-800</v>
      </c>
      <c r="W120" s="419">
        <f t="shared" si="272"/>
        <v>0</v>
      </c>
      <c r="X120" s="14"/>
      <c r="Y120" s="354" t="str">
        <f t="shared" ref="Y120" si="316">IF(J120&lt;=0,"",IF(J120&gt;0,"НІ"))</f>
        <v/>
      </c>
      <c r="Z120" s="169" t="str">
        <f t="shared" ref="Z120" si="317">IF(P120&lt;=0,"",IF(P120&gt;0,"НІ"))</f>
        <v/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190" ht="18" customHeight="1" thickBot="1" x14ac:dyDescent="0.3">
      <c r="A121" s="41"/>
      <c r="B121" s="221" t="s">
        <v>72</v>
      </c>
      <c r="C121" s="215" t="s">
        <v>379</v>
      </c>
      <c r="D121" s="69" t="s">
        <v>170</v>
      </c>
      <c r="E121" s="216" t="s">
        <v>380</v>
      </c>
      <c r="F121" s="417">
        <v>0</v>
      </c>
      <c r="G121" s="425"/>
      <c r="H121" s="474"/>
      <c r="I121" s="545">
        <f>H121/H6</f>
        <v>0</v>
      </c>
      <c r="J121" s="411">
        <f t="shared" si="299"/>
        <v>0</v>
      </c>
      <c r="K121" s="419"/>
      <c r="L121" s="562">
        <v>319</v>
      </c>
      <c r="M121" s="473">
        <v>319</v>
      </c>
      <c r="N121" s="425">
        <v>319</v>
      </c>
      <c r="O121" s="474"/>
      <c r="P121" s="425">
        <f t="shared" ref="P121" si="318">O121-N121</f>
        <v>-319</v>
      </c>
      <c r="Q121" s="416">
        <f t="shared" si="304"/>
        <v>0</v>
      </c>
      <c r="R121" s="417">
        <f t="shared" ref="R121" si="319">SUM(F121,L121)</f>
        <v>319</v>
      </c>
      <c r="S121" s="473">
        <f t="shared" ref="S121" si="320">SUM(F121,M121)</f>
        <v>319</v>
      </c>
      <c r="T121" s="425">
        <f t="shared" ref="T121" si="321">SUM(G121,N121)</f>
        <v>319</v>
      </c>
      <c r="U121" s="474">
        <f t="shared" ref="U121" si="322">SUM(H121,O121)</f>
        <v>0</v>
      </c>
      <c r="V121" s="425">
        <f t="shared" ref="V121" si="323">U121-T121</f>
        <v>-319</v>
      </c>
      <c r="W121" s="419">
        <f t="shared" si="272"/>
        <v>0</v>
      </c>
      <c r="X121" s="14"/>
      <c r="Y121" s="354" t="str">
        <f t="shared" ref="Y121" si="324">IF(J121&lt;=0,"",IF(J121&gt;0,"НІ"))</f>
        <v/>
      </c>
      <c r="Z121" s="169" t="str">
        <f t="shared" ref="Z121" si="325">IF(P121&lt;=0,"",IF(P121&gt;0,"НІ"))</f>
        <v/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190" ht="21.75" hidden="1" customHeight="1" thickBot="1" x14ac:dyDescent="0.3">
      <c r="A122" s="42"/>
      <c r="B122" s="222" t="s">
        <v>25</v>
      </c>
      <c r="C122" s="69" t="s">
        <v>167</v>
      </c>
      <c r="D122" s="69" t="s">
        <v>168</v>
      </c>
      <c r="E122" s="154" t="s">
        <v>169</v>
      </c>
      <c r="F122" s="413"/>
      <c r="G122" s="415"/>
      <c r="H122" s="418"/>
      <c r="I122" s="410"/>
      <c r="J122" s="411">
        <f t="shared" si="224"/>
        <v>0</v>
      </c>
      <c r="K122" s="581"/>
      <c r="L122" s="783"/>
      <c r="M122" s="849"/>
      <c r="N122" s="415"/>
      <c r="O122" s="508"/>
      <c r="P122" s="415">
        <f>O122-N122</f>
        <v>0</v>
      </c>
      <c r="Q122" s="416" t="e">
        <f t="shared" ref="Q122:Q124" si="326">O122/N122</f>
        <v>#DIV/0!</v>
      </c>
      <c r="R122" s="417">
        <f t="shared" si="267"/>
        <v>0</v>
      </c>
      <c r="S122" s="414">
        <f t="shared" si="268"/>
        <v>0</v>
      </c>
      <c r="T122" s="415">
        <f t="shared" si="269"/>
        <v>0</v>
      </c>
      <c r="U122" s="418">
        <f t="shared" si="270"/>
        <v>0</v>
      </c>
      <c r="V122" s="415">
        <f t="shared" si="271"/>
        <v>0</v>
      </c>
      <c r="W122" s="483" t="e">
        <f t="shared" si="272"/>
        <v>#DIV/0!</v>
      </c>
      <c r="X122" s="14"/>
      <c r="Y122" s="354" t="str">
        <f t="shared" si="226"/>
        <v/>
      </c>
      <c r="Z122" s="169" t="str">
        <f t="shared" si="227"/>
        <v/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190" ht="20.25" hidden="1" customHeight="1" thickBot="1" x14ac:dyDescent="0.3">
      <c r="A123" s="42"/>
      <c r="B123" s="222"/>
      <c r="C123" s="26" t="s">
        <v>276</v>
      </c>
      <c r="D123" s="26" t="s">
        <v>168</v>
      </c>
      <c r="E123" s="154" t="s">
        <v>283</v>
      </c>
      <c r="F123" s="413"/>
      <c r="G123" s="415"/>
      <c r="H123" s="418"/>
      <c r="I123" s="410"/>
      <c r="J123" s="411"/>
      <c r="K123" s="581"/>
      <c r="L123" s="768"/>
      <c r="M123" s="777"/>
      <c r="N123" s="415"/>
      <c r="O123" s="508"/>
      <c r="P123" s="415">
        <f>O123-N123</f>
        <v>0</v>
      </c>
      <c r="Q123" s="416" t="e">
        <f t="shared" si="326"/>
        <v>#DIV/0!</v>
      </c>
      <c r="R123" s="417">
        <f t="shared" si="267"/>
        <v>0</v>
      </c>
      <c r="S123" s="414">
        <f t="shared" ref="S123" si="327">SUM(F123,M123)</f>
        <v>0</v>
      </c>
      <c r="T123" s="415">
        <f t="shared" ref="T123" si="328">SUM(G123,N123)</f>
        <v>0</v>
      </c>
      <c r="U123" s="418">
        <f t="shared" ref="U123" si="329">SUM(H123,O123)</f>
        <v>0</v>
      </c>
      <c r="V123" s="415">
        <f t="shared" ref="V123" si="330">U123-T123</f>
        <v>0</v>
      </c>
      <c r="W123" s="582" t="e">
        <f t="shared" si="272"/>
        <v>#DIV/0!</v>
      </c>
      <c r="X123" s="14"/>
      <c r="Y123" s="354" t="str">
        <f t="shared" si="226"/>
        <v/>
      </c>
      <c r="Z123" s="169" t="str">
        <f t="shared" si="227"/>
        <v/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190" s="177" customFormat="1" ht="43.5" hidden="1" customHeight="1" thickBot="1" x14ac:dyDescent="0.3">
      <c r="A124" s="178"/>
      <c r="B124" s="223"/>
      <c r="C124" s="168"/>
      <c r="D124" s="168"/>
      <c r="E124" s="171" t="s">
        <v>296</v>
      </c>
      <c r="F124" s="583"/>
      <c r="G124" s="480"/>
      <c r="H124" s="441"/>
      <c r="I124" s="584"/>
      <c r="J124" s="585"/>
      <c r="K124" s="586"/>
      <c r="L124" s="788"/>
      <c r="M124" s="850"/>
      <c r="N124" s="480"/>
      <c r="O124" s="499"/>
      <c r="P124" s="480">
        <f>O124-N124</f>
        <v>0</v>
      </c>
      <c r="Q124" s="481" t="e">
        <f t="shared" si="326"/>
        <v>#DIV/0!</v>
      </c>
      <c r="R124" s="482">
        <f t="shared" ref="R124" si="331">SUM(F124,L124)</f>
        <v>0</v>
      </c>
      <c r="S124" s="479">
        <f t="shared" ref="S124" si="332">SUM(F124,M124)</f>
        <v>0</v>
      </c>
      <c r="T124" s="480">
        <f t="shared" ref="T124" si="333">SUM(G124,N124)</f>
        <v>0</v>
      </c>
      <c r="U124" s="441">
        <f t="shared" ref="U124" si="334">SUM(H124,O124)</f>
        <v>0</v>
      </c>
      <c r="V124" s="480">
        <f t="shared" ref="V124" si="335">U124-T124</f>
        <v>0</v>
      </c>
      <c r="W124" s="582" t="e">
        <f t="shared" si="272"/>
        <v>#DIV/0!</v>
      </c>
      <c r="X124" s="172"/>
      <c r="Y124" s="355"/>
      <c r="Z124" s="173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  <c r="DN124" s="175"/>
      <c r="DO124" s="175"/>
      <c r="DP124" s="175"/>
      <c r="DQ124" s="175"/>
      <c r="DR124" s="175"/>
      <c r="DS124" s="175"/>
      <c r="DT124" s="175"/>
      <c r="DU124" s="175"/>
      <c r="DV124" s="175"/>
      <c r="DW124" s="175"/>
      <c r="DX124" s="175"/>
      <c r="DY124" s="175"/>
      <c r="DZ124" s="175"/>
      <c r="EA124" s="175"/>
      <c r="EB124" s="175"/>
      <c r="EC124" s="175"/>
      <c r="ED124" s="175"/>
      <c r="EE124" s="175"/>
      <c r="EF124" s="175"/>
      <c r="EG124" s="175"/>
      <c r="EH124" s="175"/>
      <c r="EI124" s="175"/>
      <c r="EJ124" s="175"/>
      <c r="EK124" s="175"/>
      <c r="EL124" s="175"/>
      <c r="EM124" s="175"/>
      <c r="EN124" s="175"/>
      <c r="EO124" s="175"/>
      <c r="EP124" s="175"/>
      <c r="EQ124" s="175"/>
      <c r="ER124" s="175"/>
      <c r="ES124" s="175"/>
      <c r="ET124" s="175"/>
      <c r="EU124" s="175"/>
      <c r="EV124" s="175"/>
      <c r="EW124" s="175"/>
      <c r="EX124" s="175"/>
      <c r="EY124" s="175"/>
      <c r="EZ124" s="175"/>
      <c r="FA124" s="175"/>
      <c r="FB124" s="175"/>
      <c r="FC124" s="175"/>
      <c r="FD124" s="175"/>
      <c r="FE124" s="175"/>
      <c r="FF124" s="175"/>
      <c r="FG124" s="175"/>
      <c r="FH124" s="175"/>
      <c r="FI124" s="175"/>
      <c r="FJ124" s="175"/>
      <c r="FK124" s="175"/>
      <c r="FL124" s="175"/>
      <c r="FM124" s="175"/>
      <c r="FN124" s="175"/>
      <c r="FO124" s="175"/>
      <c r="FP124" s="175"/>
      <c r="FQ124" s="175"/>
      <c r="FR124" s="175"/>
      <c r="FS124" s="175"/>
      <c r="FT124" s="175"/>
      <c r="FU124" s="175"/>
      <c r="FV124" s="175"/>
      <c r="FW124" s="175"/>
      <c r="FX124" s="175"/>
      <c r="FY124" s="175"/>
      <c r="FZ124" s="175"/>
      <c r="GA124" s="175"/>
      <c r="GB124" s="175"/>
      <c r="GC124" s="175"/>
      <c r="GD124" s="175"/>
      <c r="GE124" s="175"/>
      <c r="GF124" s="175"/>
      <c r="GG124" s="175"/>
      <c r="GH124" s="175"/>
    </row>
    <row r="125" spans="1:190" ht="21" hidden="1" customHeight="1" thickBot="1" x14ac:dyDescent="0.3">
      <c r="A125" s="42"/>
      <c r="B125" s="222" t="s">
        <v>54</v>
      </c>
      <c r="C125" s="26" t="s">
        <v>277</v>
      </c>
      <c r="D125" s="26" t="s">
        <v>170</v>
      </c>
      <c r="E125" s="78" t="s">
        <v>278</v>
      </c>
      <c r="F125" s="415"/>
      <c r="G125" s="415"/>
      <c r="H125" s="418"/>
      <c r="I125" s="410">
        <f>H125/H6</f>
        <v>0</v>
      </c>
      <c r="J125" s="411">
        <f t="shared" si="224"/>
        <v>0</v>
      </c>
      <c r="K125" s="419" t="e">
        <f t="shared" ref="K125:K127" si="336">H125/G125</f>
        <v>#DIV/0!</v>
      </c>
      <c r="L125" s="768"/>
      <c r="M125" s="777"/>
      <c r="N125" s="415"/>
      <c r="O125" s="508"/>
      <c r="P125" s="415">
        <f t="shared" si="298"/>
        <v>0</v>
      </c>
      <c r="Q125" s="416" t="e">
        <f t="shared" ref="Q125:Q133" si="337">O125/N125</f>
        <v>#DIV/0!</v>
      </c>
      <c r="R125" s="417">
        <f t="shared" si="267"/>
        <v>0</v>
      </c>
      <c r="S125" s="414">
        <f t="shared" si="268"/>
        <v>0</v>
      </c>
      <c r="T125" s="415">
        <f t="shared" si="269"/>
        <v>0</v>
      </c>
      <c r="U125" s="418">
        <f t="shared" si="270"/>
        <v>0</v>
      </c>
      <c r="V125" s="415">
        <f t="shared" si="271"/>
        <v>0</v>
      </c>
      <c r="W125" s="582" t="e">
        <f t="shared" si="272"/>
        <v>#DIV/0!</v>
      </c>
      <c r="X125" s="14"/>
      <c r="Y125" s="354" t="str">
        <f t="shared" si="226"/>
        <v/>
      </c>
      <c r="Z125" s="169" t="str">
        <f t="shared" si="227"/>
        <v/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190" s="18" customFormat="1" ht="32.450000000000003" hidden="1" customHeight="1" thickBot="1" x14ac:dyDescent="0.3">
      <c r="A126" s="42"/>
      <c r="B126" s="224" t="s">
        <v>54</v>
      </c>
      <c r="C126" s="147" t="s">
        <v>269</v>
      </c>
      <c r="D126" s="147" t="s">
        <v>170</v>
      </c>
      <c r="E126" s="155" t="s">
        <v>268</v>
      </c>
      <c r="F126" s="415"/>
      <c r="G126" s="415"/>
      <c r="H126" s="418"/>
      <c r="I126" s="410">
        <f>H126/H6</f>
        <v>0</v>
      </c>
      <c r="J126" s="411">
        <f t="shared" ref="J126:J130" si="338">H126-G126</f>
        <v>0</v>
      </c>
      <c r="K126" s="419" t="e">
        <f t="shared" si="336"/>
        <v>#DIV/0!</v>
      </c>
      <c r="L126" s="783"/>
      <c r="M126" s="849"/>
      <c r="N126" s="415"/>
      <c r="O126" s="508"/>
      <c r="P126" s="415">
        <f>O126-N126</f>
        <v>0</v>
      </c>
      <c r="Q126" s="416" t="e">
        <f>O126/N126</f>
        <v>#DIV/0!</v>
      </c>
      <c r="R126" s="417">
        <f t="shared" ref="R126:R130" si="339">SUM(F126,L126)</f>
        <v>0</v>
      </c>
      <c r="S126" s="414">
        <f t="shared" ref="S126:S130" si="340">SUM(F126,M126)</f>
        <v>0</v>
      </c>
      <c r="T126" s="415">
        <f t="shared" ref="T126:T130" si="341">SUM(G126,N126)</f>
        <v>0</v>
      </c>
      <c r="U126" s="418">
        <f t="shared" ref="U126:U130" si="342">SUM(H126,O126)</f>
        <v>0</v>
      </c>
      <c r="V126" s="415">
        <f t="shared" ref="V126:V130" si="343">U126-T126</f>
        <v>0</v>
      </c>
      <c r="W126" s="484" t="e">
        <f t="shared" si="272"/>
        <v>#DIV/0!</v>
      </c>
      <c r="X126" s="23"/>
      <c r="Y126" s="354" t="str">
        <f t="shared" si="226"/>
        <v/>
      </c>
      <c r="Z126" s="169" t="str">
        <f t="shared" si="227"/>
        <v/>
      </c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</row>
    <row r="127" spans="1:190" ht="27.75" hidden="1" customHeight="1" thickBot="1" x14ac:dyDescent="0.3">
      <c r="A127" s="41"/>
      <c r="B127" s="221" t="s">
        <v>72</v>
      </c>
      <c r="C127" s="215" t="s">
        <v>396</v>
      </c>
      <c r="D127" s="69" t="s">
        <v>170</v>
      </c>
      <c r="E127" s="216" t="s">
        <v>172</v>
      </c>
      <c r="F127" s="417"/>
      <c r="G127" s="425"/>
      <c r="H127" s="474"/>
      <c r="I127" s="545">
        <f>H127/H6</f>
        <v>0</v>
      </c>
      <c r="J127" s="411">
        <f t="shared" si="338"/>
        <v>0</v>
      </c>
      <c r="K127" s="419" t="e">
        <f t="shared" si="336"/>
        <v>#DIV/0!</v>
      </c>
      <c r="L127" s="783"/>
      <c r="M127" s="849"/>
      <c r="N127" s="425"/>
      <c r="O127" s="775"/>
      <c r="P127" s="415">
        <f t="shared" ref="P127:P130" si="344">O127-N127</f>
        <v>0</v>
      </c>
      <c r="Q127" s="416"/>
      <c r="R127" s="417">
        <f t="shared" si="339"/>
        <v>0</v>
      </c>
      <c r="S127" s="473">
        <f t="shared" si="340"/>
        <v>0</v>
      </c>
      <c r="T127" s="425">
        <f t="shared" si="341"/>
        <v>0</v>
      </c>
      <c r="U127" s="474">
        <f t="shared" si="342"/>
        <v>0</v>
      </c>
      <c r="V127" s="425">
        <f t="shared" si="343"/>
        <v>0</v>
      </c>
      <c r="W127" s="419" t="e">
        <f t="shared" si="272"/>
        <v>#DIV/0!</v>
      </c>
      <c r="X127" s="14"/>
      <c r="Y127" s="354" t="str">
        <f t="shared" si="226"/>
        <v/>
      </c>
      <c r="Z127" s="169" t="str">
        <f t="shared" si="227"/>
        <v/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190" ht="43.9" customHeight="1" x14ac:dyDescent="0.25">
      <c r="A128" s="41"/>
      <c r="B128" s="221" t="s">
        <v>72</v>
      </c>
      <c r="C128" s="215" t="s">
        <v>431</v>
      </c>
      <c r="D128" s="69" t="s">
        <v>170</v>
      </c>
      <c r="E128" s="250" t="s">
        <v>432</v>
      </c>
      <c r="F128" s="417">
        <v>15076.3</v>
      </c>
      <c r="G128" s="425">
        <v>8459.2999999999993</v>
      </c>
      <c r="H128" s="474">
        <v>7764.7</v>
      </c>
      <c r="I128" s="545">
        <f>H128/H6</f>
        <v>4.7479688120080243E-2</v>
      </c>
      <c r="J128" s="411">
        <f t="shared" ref="J128" si="345">H128-G128</f>
        <v>-694.59999999999945</v>
      </c>
      <c r="K128" s="419">
        <f t="shared" ref="K128" si="346">H128/G128</f>
        <v>0.91788918704857381</v>
      </c>
      <c r="L128" s="783"/>
      <c r="M128" s="849"/>
      <c r="N128" s="425"/>
      <c r="O128" s="775"/>
      <c r="P128" s="415">
        <f t="shared" ref="P128" si="347">O128-N128</f>
        <v>0</v>
      </c>
      <c r="Q128" s="416"/>
      <c r="R128" s="417">
        <f t="shared" ref="R128" si="348">SUM(F128,L128)</f>
        <v>15076.3</v>
      </c>
      <c r="S128" s="473">
        <f t="shared" ref="S128" si="349">SUM(F128,M128)</f>
        <v>15076.3</v>
      </c>
      <c r="T128" s="425">
        <f t="shared" ref="T128" si="350">SUM(G128,N128)</f>
        <v>8459.2999999999993</v>
      </c>
      <c r="U128" s="474">
        <f t="shared" ref="U128" si="351">SUM(H128,O128)</f>
        <v>7764.7</v>
      </c>
      <c r="V128" s="425">
        <f t="shared" ref="V128" si="352">U128-T128</f>
        <v>-694.59999999999945</v>
      </c>
      <c r="W128" s="419">
        <f t="shared" ref="W128" si="353">U128/T128</f>
        <v>0.91788918704857381</v>
      </c>
      <c r="X128" s="14"/>
      <c r="Y128" s="354" t="str">
        <f t="shared" ref="Y128" si="354">IF(J128&lt;=0,"",IF(J128&gt;0,"НІ"))</f>
        <v/>
      </c>
      <c r="Z128" s="169" t="str">
        <f t="shared" ref="Z128" si="355">IF(P128&lt;=0,"",IF(P128&gt;0,"НІ"))</f>
        <v/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190" ht="21.75" customHeight="1" thickBot="1" x14ac:dyDescent="0.3">
      <c r="A129" s="42"/>
      <c r="B129" s="222" t="s">
        <v>26</v>
      </c>
      <c r="C129" s="69" t="s">
        <v>353</v>
      </c>
      <c r="D129" s="69" t="s">
        <v>170</v>
      </c>
      <c r="E129" s="156" t="s">
        <v>354</v>
      </c>
      <c r="F129" s="422">
        <v>15000</v>
      </c>
      <c r="G129" s="890">
        <v>6121.7</v>
      </c>
      <c r="H129" s="409">
        <v>5805.3</v>
      </c>
      <c r="I129" s="384">
        <f>H129/H6</f>
        <v>3.54983236240295E-2</v>
      </c>
      <c r="J129" s="456">
        <f t="shared" si="338"/>
        <v>-316.39999999999964</v>
      </c>
      <c r="K129" s="419">
        <f>H129/G129</f>
        <v>0.94831501053628897</v>
      </c>
      <c r="L129" s="767"/>
      <c r="M129" s="769"/>
      <c r="N129" s="415"/>
      <c r="O129" s="508"/>
      <c r="P129" s="415">
        <f t="shared" si="344"/>
        <v>0</v>
      </c>
      <c r="Q129" s="416"/>
      <c r="R129" s="413">
        <f t="shared" si="339"/>
        <v>15000</v>
      </c>
      <c r="S129" s="414">
        <f t="shared" si="340"/>
        <v>15000</v>
      </c>
      <c r="T129" s="415">
        <f t="shared" si="341"/>
        <v>6121.7</v>
      </c>
      <c r="U129" s="418">
        <f t="shared" si="342"/>
        <v>5805.3</v>
      </c>
      <c r="V129" s="415">
        <f t="shared" si="343"/>
        <v>-316.39999999999964</v>
      </c>
      <c r="W129" s="419">
        <f t="shared" si="272"/>
        <v>0.94831501053628897</v>
      </c>
      <c r="X129" s="14"/>
      <c r="Y129" s="354" t="str">
        <f t="shared" ref="Y129:Y130" si="356">IF(J129&lt;=0,"",IF(J129&gt;0,"НІ"))</f>
        <v/>
      </c>
      <c r="Z129" s="169" t="str">
        <f t="shared" ref="Z129:Z130" si="357">IF(P129&lt;=0,"",IF(P129&gt;0,"НІ"))</f>
        <v/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190" ht="76.150000000000006" hidden="1" customHeight="1" x14ac:dyDescent="0.25">
      <c r="A130" s="42"/>
      <c r="B130" s="222" t="s">
        <v>26</v>
      </c>
      <c r="C130" s="69" t="s">
        <v>383</v>
      </c>
      <c r="D130" s="69" t="s">
        <v>262</v>
      </c>
      <c r="E130" s="156" t="s">
        <v>259</v>
      </c>
      <c r="F130" s="765"/>
      <c r="G130" s="890"/>
      <c r="H130" s="789"/>
      <c r="I130" s="410">
        <f>H130/H6</f>
        <v>0</v>
      </c>
      <c r="J130" s="456">
        <f t="shared" si="338"/>
        <v>0</v>
      </c>
      <c r="K130" s="420" t="e">
        <f>H130/G130</f>
        <v>#DIV/0!</v>
      </c>
      <c r="L130" s="767"/>
      <c r="M130" s="777"/>
      <c r="N130" s="393"/>
      <c r="O130" s="852"/>
      <c r="P130" s="415">
        <f t="shared" si="344"/>
        <v>0</v>
      </c>
      <c r="Q130" s="416"/>
      <c r="R130" s="413">
        <f t="shared" si="339"/>
        <v>0</v>
      </c>
      <c r="S130" s="414">
        <f t="shared" si="340"/>
        <v>0</v>
      </c>
      <c r="T130" s="415">
        <f t="shared" si="341"/>
        <v>0</v>
      </c>
      <c r="U130" s="565">
        <f t="shared" si="342"/>
        <v>0</v>
      </c>
      <c r="V130" s="415">
        <f t="shared" si="343"/>
        <v>0</v>
      </c>
      <c r="W130" s="419" t="e">
        <f t="shared" si="272"/>
        <v>#DIV/0!</v>
      </c>
      <c r="X130" s="14"/>
      <c r="Y130" s="354" t="str">
        <f t="shared" si="356"/>
        <v/>
      </c>
      <c r="Z130" s="169" t="str">
        <f t="shared" si="357"/>
        <v/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190" ht="31.5" hidden="1" customHeight="1" thickBot="1" x14ac:dyDescent="0.3">
      <c r="A131" s="42"/>
      <c r="B131" s="222" t="s">
        <v>26</v>
      </c>
      <c r="C131" s="69" t="s">
        <v>412</v>
      </c>
      <c r="D131" s="69" t="s">
        <v>168</v>
      </c>
      <c r="E131" s="156" t="s">
        <v>413</v>
      </c>
      <c r="F131" s="765"/>
      <c r="G131" s="897"/>
      <c r="H131" s="790"/>
      <c r="I131" s="589">
        <f>H131/H6</f>
        <v>0</v>
      </c>
      <c r="J131" s="590">
        <f t="shared" si="224"/>
        <v>0</v>
      </c>
      <c r="K131" s="591"/>
      <c r="L131" s="857"/>
      <c r="M131" s="858"/>
      <c r="N131" s="455"/>
      <c r="O131" s="787"/>
      <c r="P131" s="415">
        <f t="shared" si="298"/>
        <v>0</v>
      </c>
      <c r="Q131" s="416" t="e">
        <f>O131/N131</f>
        <v>#DIV/0!</v>
      </c>
      <c r="R131" s="573">
        <f t="shared" si="267"/>
        <v>0</v>
      </c>
      <c r="S131" s="574">
        <f t="shared" si="268"/>
        <v>0</v>
      </c>
      <c r="T131" s="575">
        <f t="shared" si="269"/>
        <v>0</v>
      </c>
      <c r="U131" s="538">
        <f t="shared" si="270"/>
        <v>0</v>
      </c>
      <c r="V131" s="575">
        <f t="shared" si="271"/>
        <v>0</v>
      </c>
      <c r="W131" s="483" t="e">
        <f t="shared" si="272"/>
        <v>#DIV/0!</v>
      </c>
      <c r="X131" s="14"/>
      <c r="Y131" s="354" t="str">
        <f t="shared" si="226"/>
        <v/>
      </c>
      <c r="Z131" s="169" t="str">
        <f t="shared" si="227"/>
        <v/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190" s="56" customFormat="1" ht="18.75" hidden="1" customHeight="1" thickBot="1" x14ac:dyDescent="0.3">
      <c r="A132" s="42"/>
      <c r="B132" s="222"/>
      <c r="C132" s="26"/>
      <c r="D132" s="26"/>
      <c r="E132" s="78" t="s">
        <v>175</v>
      </c>
      <c r="F132" s="762"/>
      <c r="G132" s="898"/>
      <c r="H132" s="792"/>
      <c r="I132" s="545">
        <f>H132/H6</f>
        <v>0</v>
      </c>
      <c r="J132" s="411">
        <f>H132-G132</f>
        <v>0</v>
      </c>
      <c r="K132" s="563"/>
      <c r="L132" s="783"/>
      <c r="M132" s="849"/>
      <c r="N132" s="425"/>
      <c r="O132" s="775"/>
      <c r="P132" s="415">
        <f t="shared" si="298"/>
        <v>0</v>
      </c>
      <c r="Q132" s="430"/>
      <c r="R132" s="417">
        <f t="shared" si="267"/>
        <v>0</v>
      </c>
      <c r="S132" s="473">
        <f t="shared" si="268"/>
        <v>0</v>
      </c>
      <c r="T132" s="425">
        <f t="shared" si="269"/>
        <v>0</v>
      </c>
      <c r="U132" s="474">
        <f t="shared" si="270"/>
        <v>0</v>
      </c>
      <c r="V132" s="425">
        <f t="shared" si="271"/>
        <v>0</v>
      </c>
      <c r="W132" s="395" t="e">
        <f t="shared" si="272"/>
        <v>#DIV/0!</v>
      </c>
      <c r="X132" s="53"/>
      <c r="Y132" s="354" t="str">
        <f t="shared" si="226"/>
        <v/>
      </c>
      <c r="Z132" s="169" t="str">
        <f t="shared" si="227"/>
        <v/>
      </c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</row>
    <row r="133" spans="1:190" ht="18.75" hidden="1" customHeight="1" thickBot="1" x14ac:dyDescent="0.3">
      <c r="A133" s="42"/>
      <c r="B133" s="222"/>
      <c r="C133" s="26"/>
      <c r="D133" s="26"/>
      <c r="E133" s="84" t="s">
        <v>80</v>
      </c>
      <c r="F133" s="762"/>
      <c r="G133" s="890"/>
      <c r="H133" s="764"/>
      <c r="I133" s="410"/>
      <c r="J133" s="411">
        <f t="shared" si="224"/>
        <v>0</v>
      </c>
      <c r="K133" s="581"/>
      <c r="L133" s="768"/>
      <c r="M133" s="777"/>
      <c r="N133" s="415"/>
      <c r="O133" s="508"/>
      <c r="P133" s="415">
        <f t="shared" ref="P133:P138" si="358">O133-N133</f>
        <v>0</v>
      </c>
      <c r="Q133" s="416" t="e">
        <f t="shared" si="337"/>
        <v>#DIV/0!</v>
      </c>
      <c r="R133" s="417">
        <f t="shared" si="267"/>
        <v>0</v>
      </c>
      <c r="S133" s="414">
        <f t="shared" si="268"/>
        <v>0</v>
      </c>
      <c r="T133" s="415">
        <f t="shared" si="269"/>
        <v>0</v>
      </c>
      <c r="U133" s="418">
        <f t="shared" si="270"/>
        <v>0</v>
      </c>
      <c r="V133" s="415">
        <f t="shared" si="271"/>
        <v>0</v>
      </c>
      <c r="W133" s="395" t="e">
        <f t="shared" si="272"/>
        <v>#DIV/0!</v>
      </c>
      <c r="X133" s="14"/>
      <c r="Y133" s="354" t="str">
        <f t="shared" si="226"/>
        <v/>
      </c>
      <c r="Z133" s="169" t="str">
        <f t="shared" si="227"/>
        <v/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190" s="5" customFormat="1" ht="34.5" hidden="1" customHeight="1" thickBot="1" x14ac:dyDescent="0.3">
      <c r="A134" s="42"/>
      <c r="B134" s="222" t="s">
        <v>114</v>
      </c>
      <c r="C134" s="69" t="s">
        <v>171</v>
      </c>
      <c r="D134" s="69" t="s">
        <v>170</v>
      </c>
      <c r="E134" s="156" t="s">
        <v>172</v>
      </c>
      <c r="F134" s="762"/>
      <c r="G134" s="890"/>
      <c r="H134" s="764"/>
      <c r="I134" s="410">
        <f>H134/H6</f>
        <v>0</v>
      </c>
      <c r="J134" s="456">
        <f t="shared" si="224"/>
        <v>0</v>
      </c>
      <c r="K134" s="419"/>
      <c r="L134" s="768"/>
      <c r="M134" s="777"/>
      <c r="N134" s="415"/>
      <c r="O134" s="508"/>
      <c r="P134" s="415">
        <f t="shared" si="358"/>
        <v>0</v>
      </c>
      <c r="Q134" s="416"/>
      <c r="R134" s="413">
        <f t="shared" si="267"/>
        <v>0</v>
      </c>
      <c r="S134" s="414">
        <f t="shared" si="268"/>
        <v>0</v>
      </c>
      <c r="T134" s="415">
        <f t="shared" si="269"/>
        <v>0</v>
      </c>
      <c r="U134" s="418">
        <f t="shared" si="270"/>
        <v>0</v>
      </c>
      <c r="V134" s="415">
        <f t="shared" si="271"/>
        <v>0</v>
      </c>
      <c r="W134" s="395" t="e">
        <f t="shared" si="272"/>
        <v>#DIV/0!</v>
      </c>
      <c r="X134" s="14"/>
      <c r="Y134" s="354" t="str">
        <f t="shared" si="226"/>
        <v/>
      </c>
      <c r="Z134" s="169" t="str">
        <f t="shared" si="227"/>
        <v/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</row>
    <row r="135" spans="1:190" s="5" customFormat="1" ht="21.75" hidden="1" customHeight="1" thickBot="1" x14ac:dyDescent="0.3">
      <c r="A135" s="42"/>
      <c r="B135" s="222" t="s">
        <v>114</v>
      </c>
      <c r="C135" s="69" t="s">
        <v>286</v>
      </c>
      <c r="D135" s="69" t="s">
        <v>170</v>
      </c>
      <c r="E135" s="143" t="s">
        <v>287</v>
      </c>
      <c r="F135" s="762"/>
      <c r="G135" s="890"/>
      <c r="H135" s="764"/>
      <c r="I135" s="410">
        <f>H135/H6</f>
        <v>0</v>
      </c>
      <c r="J135" s="456">
        <f t="shared" ref="J135" si="359">H135-G135</f>
        <v>0</v>
      </c>
      <c r="K135" s="419"/>
      <c r="L135" s="768"/>
      <c r="M135" s="777"/>
      <c r="N135" s="415"/>
      <c r="O135" s="508"/>
      <c r="P135" s="415">
        <f t="shared" ref="P135" si="360">O135-N135</f>
        <v>0</v>
      </c>
      <c r="Q135" s="416"/>
      <c r="R135" s="413">
        <f t="shared" ref="R135" si="361">SUM(F135,L135)</f>
        <v>0</v>
      </c>
      <c r="S135" s="414">
        <f t="shared" ref="S135" si="362">SUM(F135,M135)</f>
        <v>0</v>
      </c>
      <c r="T135" s="415">
        <f t="shared" ref="T135" si="363">SUM(G135,N135)</f>
        <v>0</v>
      </c>
      <c r="U135" s="418">
        <f t="shared" ref="U135" si="364">SUM(H135,O135)</f>
        <v>0</v>
      </c>
      <c r="V135" s="415">
        <f t="shared" ref="V135" si="365">U135-T135</f>
        <v>0</v>
      </c>
      <c r="W135" s="395" t="e">
        <f t="shared" si="272"/>
        <v>#DIV/0!</v>
      </c>
      <c r="X135" s="14"/>
      <c r="Y135" s="354" t="str">
        <f t="shared" ref="Y135" si="366">IF(J135&lt;=0,"",IF(J135&gt;0,"НІ"))</f>
        <v/>
      </c>
      <c r="Z135" s="169" t="str">
        <f t="shared" ref="Z135" si="367">IF(P135&lt;=0,"",IF(P135&gt;0,"НІ"))</f>
        <v/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</row>
    <row r="136" spans="1:190" ht="51" hidden="1" customHeight="1" thickBot="1" x14ac:dyDescent="0.3">
      <c r="A136" s="42"/>
      <c r="B136" s="222" t="s">
        <v>27</v>
      </c>
      <c r="C136" s="26" t="s">
        <v>270</v>
      </c>
      <c r="D136" s="26" t="s">
        <v>170</v>
      </c>
      <c r="E136" s="150" t="s">
        <v>271</v>
      </c>
      <c r="F136" s="767"/>
      <c r="G136" s="415"/>
      <c r="H136" s="764"/>
      <c r="I136" s="410">
        <f>H136/H6</f>
        <v>0</v>
      </c>
      <c r="J136" s="456">
        <f t="shared" ref="J136" si="368">H136-G136</f>
        <v>0</v>
      </c>
      <c r="K136" s="419"/>
      <c r="L136" s="768"/>
      <c r="M136" s="777"/>
      <c r="N136" s="415"/>
      <c r="O136" s="508"/>
      <c r="P136" s="415">
        <f t="shared" ref="P136" si="369">O136-N136</f>
        <v>0</v>
      </c>
      <c r="Q136" s="416"/>
      <c r="R136" s="413">
        <f t="shared" ref="R136" si="370">SUM(F136,L136)</f>
        <v>0</v>
      </c>
      <c r="S136" s="414">
        <f t="shared" ref="S136" si="371">SUM(F136,M136)</f>
        <v>0</v>
      </c>
      <c r="T136" s="415">
        <f t="shared" ref="T136" si="372">SUM(G136,N136)</f>
        <v>0</v>
      </c>
      <c r="U136" s="418">
        <f t="shared" ref="U136" si="373">SUM(H136,O136)</f>
        <v>0</v>
      </c>
      <c r="V136" s="415">
        <f t="shared" ref="V136" si="374">U136-T136</f>
        <v>0</v>
      </c>
      <c r="W136" s="395" t="e">
        <f t="shared" si="272"/>
        <v>#DIV/0!</v>
      </c>
      <c r="X136" s="14"/>
      <c r="Y136" s="354" t="str">
        <f t="shared" si="226"/>
        <v/>
      </c>
      <c r="Z136" s="169" t="str">
        <f t="shared" si="227"/>
        <v/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190" ht="77.25" hidden="1" customHeight="1" thickBot="1" x14ac:dyDescent="0.3">
      <c r="A137" s="42"/>
      <c r="B137" s="222" t="s">
        <v>261</v>
      </c>
      <c r="C137" s="26" t="s">
        <v>260</v>
      </c>
      <c r="D137" s="26" t="s">
        <v>262</v>
      </c>
      <c r="E137" s="157" t="s">
        <v>259</v>
      </c>
      <c r="F137" s="767"/>
      <c r="G137" s="415"/>
      <c r="H137" s="764"/>
      <c r="I137" s="410">
        <f>H137/H6</f>
        <v>0</v>
      </c>
      <c r="J137" s="456">
        <f t="shared" si="224"/>
        <v>0</v>
      </c>
      <c r="K137" s="419"/>
      <c r="L137" s="768"/>
      <c r="M137" s="777"/>
      <c r="N137" s="415"/>
      <c r="O137" s="764"/>
      <c r="P137" s="415">
        <f t="shared" si="358"/>
        <v>0</v>
      </c>
      <c r="Q137" s="416"/>
      <c r="R137" s="413">
        <f t="shared" si="267"/>
        <v>0</v>
      </c>
      <c r="S137" s="414">
        <f t="shared" si="268"/>
        <v>0</v>
      </c>
      <c r="T137" s="415">
        <f t="shared" si="269"/>
        <v>0</v>
      </c>
      <c r="U137" s="418">
        <f t="shared" si="270"/>
        <v>0</v>
      </c>
      <c r="V137" s="415">
        <f t="shared" si="271"/>
        <v>0</v>
      </c>
      <c r="W137" s="395" t="e">
        <f t="shared" si="272"/>
        <v>#DIV/0!</v>
      </c>
      <c r="X137" s="14"/>
      <c r="Y137" s="354" t="str">
        <f t="shared" si="226"/>
        <v/>
      </c>
      <c r="Z137" s="169" t="str">
        <f t="shared" si="227"/>
        <v/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190" ht="135.75" hidden="1" customHeight="1" thickBot="1" x14ac:dyDescent="0.3">
      <c r="A138" s="44"/>
      <c r="B138" s="225" t="s">
        <v>28</v>
      </c>
      <c r="C138" s="39" t="s">
        <v>275</v>
      </c>
      <c r="D138" s="39" t="s">
        <v>262</v>
      </c>
      <c r="E138" s="160" t="s">
        <v>279</v>
      </c>
      <c r="F138" s="793"/>
      <c r="G138" s="899"/>
      <c r="H138" s="789"/>
      <c r="I138" s="593">
        <f>H138/H6</f>
        <v>0</v>
      </c>
      <c r="J138" s="594">
        <f t="shared" si="224"/>
        <v>0</v>
      </c>
      <c r="K138" s="420"/>
      <c r="L138" s="859"/>
      <c r="M138" s="859"/>
      <c r="N138" s="595"/>
      <c r="O138" s="789"/>
      <c r="P138" s="393">
        <f t="shared" si="358"/>
        <v>0</v>
      </c>
      <c r="Q138" s="416" t="e">
        <f t="shared" ref="Q138:Q152" si="375">O138/N138</f>
        <v>#DIV/0!</v>
      </c>
      <c r="R138" s="391">
        <f t="shared" si="267"/>
        <v>0</v>
      </c>
      <c r="S138" s="392">
        <f t="shared" si="268"/>
        <v>0</v>
      </c>
      <c r="T138" s="393">
        <f t="shared" si="269"/>
        <v>0</v>
      </c>
      <c r="U138" s="394">
        <f t="shared" si="270"/>
        <v>0</v>
      </c>
      <c r="V138" s="393">
        <f t="shared" si="271"/>
        <v>0</v>
      </c>
      <c r="W138" s="395" t="e">
        <f t="shared" si="272"/>
        <v>#DIV/0!</v>
      </c>
      <c r="X138" s="14"/>
      <c r="Y138" s="354" t="str">
        <f t="shared" si="226"/>
        <v/>
      </c>
      <c r="Z138" s="169" t="str">
        <f t="shared" si="227"/>
        <v/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190" s="50" customFormat="1" ht="27.75" hidden="1" customHeight="1" thickBot="1" x14ac:dyDescent="0.3">
      <c r="A139" s="46">
        <v>9</v>
      </c>
      <c r="B139" s="226">
        <v>150101</v>
      </c>
      <c r="C139" s="91" t="s">
        <v>177</v>
      </c>
      <c r="D139" s="104" t="s">
        <v>178</v>
      </c>
      <c r="E139" s="158" t="s">
        <v>179</v>
      </c>
      <c r="F139" s="795"/>
      <c r="G139" s="900"/>
      <c r="H139" s="796">
        <v>0</v>
      </c>
      <c r="I139" s="596"/>
      <c r="J139" s="566">
        <f t="shared" si="224"/>
        <v>0</v>
      </c>
      <c r="K139" s="597"/>
      <c r="L139" s="860">
        <f>SUM(L140:L156)</f>
        <v>0</v>
      </c>
      <c r="M139" s="861">
        <f>SUM(M140:M156)</f>
        <v>0</v>
      </c>
      <c r="N139" s="598">
        <f>SUM(N140:N156)</f>
        <v>0</v>
      </c>
      <c r="O139" s="863">
        <f>SUM(O140:O156)</f>
        <v>0</v>
      </c>
      <c r="P139" s="598">
        <f t="shared" ref="P139:P189" si="376">O139-N139</f>
        <v>0</v>
      </c>
      <c r="Q139" s="600" t="e">
        <f t="shared" si="375"/>
        <v>#DIV/0!</v>
      </c>
      <c r="R139" s="601">
        <f t="shared" si="267"/>
        <v>0</v>
      </c>
      <c r="S139" s="363">
        <f t="shared" si="268"/>
        <v>0</v>
      </c>
      <c r="T139" s="598">
        <f t="shared" si="269"/>
        <v>0</v>
      </c>
      <c r="U139" s="599">
        <f t="shared" si="270"/>
        <v>0</v>
      </c>
      <c r="V139" s="598">
        <f t="shared" si="271"/>
        <v>0</v>
      </c>
      <c r="W139" s="395" t="e">
        <f t="shared" si="272"/>
        <v>#DIV/0!</v>
      </c>
      <c r="X139" s="23"/>
      <c r="Y139" s="354" t="str">
        <f t="shared" si="226"/>
        <v/>
      </c>
      <c r="Z139" s="169" t="str">
        <f t="shared" si="227"/>
        <v/>
      </c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</row>
    <row r="140" spans="1:190" ht="28.5" hidden="1" customHeight="1" thickBot="1" x14ac:dyDescent="0.3">
      <c r="A140" s="41"/>
      <c r="B140" s="227"/>
      <c r="C140" s="35"/>
      <c r="D140" s="35"/>
      <c r="E140" s="132" t="s">
        <v>87</v>
      </c>
      <c r="F140" s="797"/>
      <c r="G140" s="901"/>
      <c r="H140" s="798"/>
      <c r="I140" s="602"/>
      <c r="J140" s="411">
        <f t="shared" si="224"/>
        <v>0</v>
      </c>
      <c r="K140" s="603"/>
      <c r="L140" s="783"/>
      <c r="M140" s="849"/>
      <c r="N140" s="425"/>
      <c r="O140" s="775"/>
      <c r="P140" s="425">
        <f t="shared" si="376"/>
        <v>0</v>
      </c>
      <c r="Q140" s="430" t="e">
        <f t="shared" si="375"/>
        <v>#DIV/0!</v>
      </c>
      <c r="R140" s="417">
        <f t="shared" si="267"/>
        <v>0</v>
      </c>
      <c r="S140" s="473">
        <f t="shared" si="268"/>
        <v>0</v>
      </c>
      <c r="T140" s="425">
        <f t="shared" si="269"/>
        <v>0</v>
      </c>
      <c r="U140" s="474">
        <f t="shared" si="270"/>
        <v>0</v>
      </c>
      <c r="V140" s="425">
        <f t="shared" si="271"/>
        <v>0</v>
      </c>
      <c r="W140" s="395" t="e">
        <f t="shared" si="272"/>
        <v>#DIV/0!</v>
      </c>
      <c r="X140" s="14"/>
      <c r="Y140" s="354" t="str">
        <f t="shared" si="226"/>
        <v/>
      </c>
      <c r="Z140" s="169" t="str">
        <f t="shared" si="227"/>
        <v/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190" s="3" customFormat="1" ht="28.5" hidden="1" customHeight="1" thickBot="1" x14ac:dyDescent="0.3">
      <c r="A141" s="42"/>
      <c r="B141" s="228"/>
      <c r="C141" s="25"/>
      <c r="D141" s="25"/>
      <c r="E141" s="131" t="s">
        <v>86</v>
      </c>
      <c r="F141" s="799"/>
      <c r="G141" s="902"/>
      <c r="H141" s="800"/>
      <c r="I141" s="604"/>
      <c r="J141" s="411">
        <f t="shared" si="224"/>
        <v>0</v>
      </c>
      <c r="K141" s="581"/>
      <c r="L141" s="768"/>
      <c r="M141" s="777"/>
      <c r="N141" s="415"/>
      <c r="O141" s="508"/>
      <c r="P141" s="415">
        <f t="shared" si="376"/>
        <v>0</v>
      </c>
      <c r="Q141" s="416" t="e">
        <f t="shared" si="375"/>
        <v>#DIV/0!</v>
      </c>
      <c r="R141" s="417">
        <f t="shared" si="267"/>
        <v>0</v>
      </c>
      <c r="S141" s="414">
        <f t="shared" si="268"/>
        <v>0</v>
      </c>
      <c r="T141" s="415">
        <f t="shared" si="269"/>
        <v>0</v>
      </c>
      <c r="U141" s="418">
        <f t="shared" si="270"/>
        <v>0</v>
      </c>
      <c r="V141" s="415">
        <f t="shared" si="271"/>
        <v>0</v>
      </c>
      <c r="W141" s="395" t="e">
        <f t="shared" si="272"/>
        <v>#DIV/0!</v>
      </c>
      <c r="X141" s="14"/>
      <c r="Y141" s="354" t="str">
        <f t="shared" si="226"/>
        <v/>
      </c>
      <c r="Z141" s="169" t="str">
        <f t="shared" si="227"/>
        <v/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190" s="3" customFormat="1" ht="28.5" hidden="1" customHeight="1" thickBot="1" x14ac:dyDescent="0.3">
      <c r="A142" s="42"/>
      <c r="B142" s="228"/>
      <c r="C142" s="25"/>
      <c r="D142" s="25"/>
      <c r="E142" s="121" t="s">
        <v>112</v>
      </c>
      <c r="F142" s="799"/>
      <c r="G142" s="902"/>
      <c r="H142" s="800"/>
      <c r="I142" s="604"/>
      <c r="J142" s="456">
        <f t="shared" si="224"/>
        <v>0</v>
      </c>
      <c r="K142" s="581"/>
      <c r="L142" s="768"/>
      <c r="M142" s="777"/>
      <c r="N142" s="415"/>
      <c r="O142" s="508"/>
      <c r="P142" s="415">
        <f>O142-N142</f>
        <v>0</v>
      </c>
      <c r="Q142" s="416" t="e">
        <f>O142/N142</f>
        <v>#DIV/0!</v>
      </c>
      <c r="R142" s="413">
        <f t="shared" si="267"/>
        <v>0</v>
      </c>
      <c r="S142" s="414">
        <f t="shared" si="268"/>
        <v>0</v>
      </c>
      <c r="T142" s="415">
        <f t="shared" si="269"/>
        <v>0</v>
      </c>
      <c r="U142" s="418">
        <f t="shared" si="270"/>
        <v>0</v>
      </c>
      <c r="V142" s="415">
        <f t="shared" si="271"/>
        <v>0</v>
      </c>
      <c r="W142" s="395" t="e">
        <f t="shared" si="272"/>
        <v>#DIV/0!</v>
      </c>
      <c r="X142" s="14"/>
      <c r="Y142" s="354" t="str">
        <f t="shared" si="226"/>
        <v/>
      </c>
      <c r="Z142" s="169" t="str">
        <f t="shared" si="227"/>
        <v/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190" s="22" customFormat="1" ht="28.5" hidden="1" customHeight="1" thickBot="1" x14ac:dyDescent="0.3">
      <c r="A143" s="43"/>
      <c r="B143" s="229"/>
      <c r="C143" s="36"/>
      <c r="D143" s="36"/>
      <c r="E143" s="119" t="s">
        <v>117</v>
      </c>
      <c r="F143" s="801"/>
      <c r="G143" s="903"/>
      <c r="H143" s="802"/>
      <c r="I143" s="605"/>
      <c r="J143" s="385">
        <f t="shared" si="224"/>
        <v>0</v>
      </c>
      <c r="K143" s="606"/>
      <c r="L143" s="768"/>
      <c r="M143" s="777"/>
      <c r="N143" s="415"/>
      <c r="O143" s="508"/>
      <c r="P143" s="415">
        <f t="shared" si="376"/>
        <v>0</v>
      </c>
      <c r="Q143" s="416" t="e">
        <f t="shared" si="375"/>
        <v>#DIV/0!</v>
      </c>
      <c r="R143" s="417">
        <f t="shared" si="267"/>
        <v>0</v>
      </c>
      <c r="S143" s="473">
        <f t="shared" si="268"/>
        <v>0</v>
      </c>
      <c r="T143" s="425">
        <f t="shared" si="269"/>
        <v>0</v>
      </c>
      <c r="U143" s="474">
        <f t="shared" si="270"/>
        <v>0</v>
      </c>
      <c r="V143" s="425">
        <f t="shared" si="271"/>
        <v>0</v>
      </c>
      <c r="W143" s="395" t="e">
        <f t="shared" si="272"/>
        <v>#DIV/0!</v>
      </c>
      <c r="X143" s="14"/>
      <c r="Y143" s="354" t="str">
        <f t="shared" si="226"/>
        <v/>
      </c>
      <c r="Z143" s="169" t="str">
        <f t="shared" si="227"/>
        <v/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190" s="22" customFormat="1" ht="44.25" hidden="1" customHeight="1" thickBot="1" x14ac:dyDescent="0.3">
      <c r="A144" s="41"/>
      <c r="B144" s="227"/>
      <c r="C144" s="35"/>
      <c r="D144" s="35"/>
      <c r="E144" s="78" t="s">
        <v>304</v>
      </c>
      <c r="F144" s="797"/>
      <c r="G144" s="901"/>
      <c r="H144" s="798"/>
      <c r="I144" s="602"/>
      <c r="J144" s="411"/>
      <c r="K144" s="603"/>
      <c r="L144" s="768"/>
      <c r="M144" s="777"/>
      <c r="N144" s="415"/>
      <c r="O144" s="508"/>
      <c r="P144" s="415">
        <f>O144-N144</f>
        <v>0</v>
      </c>
      <c r="Q144" s="416" t="e">
        <f t="shared" si="375"/>
        <v>#DIV/0!</v>
      </c>
      <c r="R144" s="607">
        <f t="shared" ref="R144" si="377">SUM(F144,L144)</f>
        <v>0</v>
      </c>
      <c r="S144" s="414">
        <f t="shared" ref="S144" si="378">SUM(F144,M144)</f>
        <v>0</v>
      </c>
      <c r="T144" s="415">
        <f t="shared" ref="T144" si="379">SUM(G144,N144)</f>
        <v>0</v>
      </c>
      <c r="U144" s="565">
        <f t="shared" ref="U144" si="380">SUM(H144,O144)</f>
        <v>0</v>
      </c>
      <c r="V144" s="415">
        <f t="shared" ref="V144" si="381">U144-T144</f>
        <v>0</v>
      </c>
      <c r="W144" s="395" t="e">
        <f t="shared" si="272"/>
        <v>#DIV/0!</v>
      </c>
      <c r="X144" s="14"/>
      <c r="Y144" s="354"/>
      <c r="Z144" s="16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190" s="22" customFormat="1" ht="31.5" hidden="1" customHeight="1" thickBot="1" x14ac:dyDescent="0.3">
      <c r="A145" s="41"/>
      <c r="B145" s="227"/>
      <c r="C145" s="35"/>
      <c r="D145" s="35"/>
      <c r="E145" s="170" t="s">
        <v>297</v>
      </c>
      <c r="F145" s="797"/>
      <c r="G145" s="901"/>
      <c r="H145" s="798"/>
      <c r="I145" s="602"/>
      <c r="J145" s="411"/>
      <c r="K145" s="603"/>
      <c r="L145" s="768"/>
      <c r="M145" s="777"/>
      <c r="N145" s="415"/>
      <c r="O145" s="508"/>
      <c r="P145" s="415">
        <f>O145-N145</f>
        <v>0</v>
      </c>
      <c r="Q145" s="416" t="e">
        <f t="shared" ref="Q145" si="382">O145/N145</f>
        <v>#DIV/0!</v>
      </c>
      <c r="R145" s="607">
        <f t="shared" ref="R145" si="383">SUM(F145,L145)</f>
        <v>0</v>
      </c>
      <c r="S145" s="414">
        <f t="shared" ref="S145" si="384">SUM(F145,M145)</f>
        <v>0</v>
      </c>
      <c r="T145" s="415">
        <f t="shared" ref="T145" si="385">SUM(G145,N145)</f>
        <v>0</v>
      </c>
      <c r="U145" s="565">
        <f t="shared" ref="U145" si="386">SUM(H145,O145)</f>
        <v>0</v>
      </c>
      <c r="V145" s="415">
        <f t="shared" ref="V145" si="387">U145-T145</f>
        <v>0</v>
      </c>
      <c r="W145" s="395" t="e">
        <f t="shared" si="272"/>
        <v>#DIV/0!</v>
      </c>
      <c r="X145" s="14"/>
      <c r="Y145" s="354"/>
      <c r="Z145" s="16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190" s="3" customFormat="1" ht="21" hidden="1" customHeight="1" thickBot="1" x14ac:dyDescent="0.3">
      <c r="A146" s="41"/>
      <c r="B146" s="227"/>
      <c r="C146" s="35"/>
      <c r="D146" s="35"/>
      <c r="E146" s="132" t="s">
        <v>293</v>
      </c>
      <c r="F146" s="797"/>
      <c r="G146" s="901"/>
      <c r="H146" s="798"/>
      <c r="I146" s="602"/>
      <c r="J146" s="411">
        <f t="shared" si="224"/>
        <v>0</v>
      </c>
      <c r="K146" s="603"/>
      <c r="L146" s="768"/>
      <c r="M146" s="777"/>
      <c r="N146" s="415"/>
      <c r="O146" s="508"/>
      <c r="P146" s="415">
        <f>O146-N146</f>
        <v>0</v>
      </c>
      <c r="Q146" s="416" t="e">
        <f t="shared" si="375"/>
        <v>#DIV/0!</v>
      </c>
      <c r="R146" s="413">
        <f>SUM(F146,L146)</f>
        <v>0</v>
      </c>
      <c r="S146" s="473">
        <f>SUM(F146,M146)</f>
        <v>0</v>
      </c>
      <c r="T146" s="425">
        <f t="shared" si="269"/>
        <v>0</v>
      </c>
      <c r="U146" s="418">
        <f t="shared" si="270"/>
        <v>0</v>
      </c>
      <c r="V146" s="425">
        <f t="shared" si="271"/>
        <v>0</v>
      </c>
      <c r="W146" s="395" t="e">
        <f t="shared" si="272"/>
        <v>#DIV/0!</v>
      </c>
      <c r="X146" s="14"/>
      <c r="Y146" s="354" t="str">
        <f t="shared" si="226"/>
        <v/>
      </c>
      <c r="Z146" s="169" t="str">
        <f t="shared" si="227"/>
        <v/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190" ht="18.75" hidden="1" customHeight="1" thickBot="1" x14ac:dyDescent="0.3">
      <c r="A147" s="41"/>
      <c r="B147" s="227"/>
      <c r="C147" s="35"/>
      <c r="D147" s="35"/>
      <c r="E147" s="77" t="s">
        <v>125</v>
      </c>
      <c r="F147" s="803"/>
      <c r="G147" s="901"/>
      <c r="H147" s="798"/>
      <c r="I147" s="602"/>
      <c r="J147" s="411">
        <f t="shared" si="224"/>
        <v>0</v>
      </c>
      <c r="K147" s="603"/>
      <c r="L147" s="783"/>
      <c r="M147" s="849"/>
      <c r="N147" s="425"/>
      <c r="O147" s="775"/>
      <c r="P147" s="425">
        <f t="shared" si="376"/>
        <v>0</v>
      </c>
      <c r="Q147" s="430" t="e">
        <f t="shared" si="375"/>
        <v>#DIV/0!</v>
      </c>
      <c r="R147" s="417">
        <f t="shared" si="267"/>
        <v>0</v>
      </c>
      <c r="S147" s="473">
        <f t="shared" si="268"/>
        <v>0</v>
      </c>
      <c r="T147" s="425">
        <f t="shared" si="269"/>
        <v>0</v>
      </c>
      <c r="U147" s="474">
        <f t="shared" si="270"/>
        <v>0</v>
      </c>
      <c r="V147" s="425">
        <f t="shared" si="271"/>
        <v>0</v>
      </c>
      <c r="W147" s="395" t="e">
        <f t="shared" si="272"/>
        <v>#DIV/0!</v>
      </c>
      <c r="X147" s="14"/>
      <c r="Y147" s="354" t="str">
        <f t="shared" si="226"/>
        <v/>
      </c>
      <c r="Z147" s="169" t="str">
        <f t="shared" si="227"/>
        <v/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190" ht="30" hidden="1" customHeight="1" thickBot="1" x14ac:dyDescent="0.3">
      <c r="A148" s="42"/>
      <c r="B148" s="228"/>
      <c r="C148" s="25"/>
      <c r="D148" s="25"/>
      <c r="E148" s="105" t="s">
        <v>118</v>
      </c>
      <c r="F148" s="804"/>
      <c r="G148" s="902"/>
      <c r="H148" s="800"/>
      <c r="I148" s="604"/>
      <c r="J148" s="411">
        <f t="shared" si="224"/>
        <v>0</v>
      </c>
      <c r="K148" s="581"/>
      <c r="L148" s="768"/>
      <c r="M148" s="777"/>
      <c r="N148" s="415"/>
      <c r="O148" s="508"/>
      <c r="P148" s="415">
        <f t="shared" si="376"/>
        <v>0</v>
      </c>
      <c r="Q148" s="416" t="e">
        <f t="shared" si="375"/>
        <v>#DIV/0!</v>
      </c>
      <c r="R148" s="417">
        <f t="shared" si="267"/>
        <v>0</v>
      </c>
      <c r="S148" s="414">
        <f t="shared" si="268"/>
        <v>0</v>
      </c>
      <c r="T148" s="415">
        <f t="shared" si="269"/>
        <v>0</v>
      </c>
      <c r="U148" s="418">
        <f t="shared" si="270"/>
        <v>0</v>
      </c>
      <c r="V148" s="415">
        <f t="shared" si="271"/>
        <v>0</v>
      </c>
      <c r="W148" s="395" t="e">
        <f t="shared" si="272"/>
        <v>#DIV/0!</v>
      </c>
      <c r="X148" s="14"/>
      <c r="Y148" s="354" t="str">
        <f t="shared" si="226"/>
        <v/>
      </c>
      <c r="Z148" s="169" t="str">
        <f t="shared" si="227"/>
        <v/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190" ht="8.25" hidden="1" customHeight="1" thickBot="1" x14ac:dyDescent="0.3">
      <c r="A149" s="42"/>
      <c r="B149" s="228"/>
      <c r="C149" s="25"/>
      <c r="D149" s="25"/>
      <c r="E149" s="84" t="s">
        <v>73</v>
      </c>
      <c r="F149" s="804"/>
      <c r="G149" s="902"/>
      <c r="H149" s="800"/>
      <c r="I149" s="604"/>
      <c r="J149" s="411">
        <f t="shared" si="224"/>
        <v>0</v>
      </c>
      <c r="K149" s="581"/>
      <c r="L149" s="768"/>
      <c r="M149" s="777"/>
      <c r="N149" s="415"/>
      <c r="O149" s="508"/>
      <c r="P149" s="415">
        <f t="shared" si="376"/>
        <v>0</v>
      </c>
      <c r="Q149" s="416" t="e">
        <f t="shared" si="375"/>
        <v>#DIV/0!</v>
      </c>
      <c r="R149" s="417">
        <f t="shared" si="267"/>
        <v>0</v>
      </c>
      <c r="S149" s="414">
        <f t="shared" si="268"/>
        <v>0</v>
      </c>
      <c r="T149" s="415">
        <f t="shared" si="269"/>
        <v>0</v>
      </c>
      <c r="U149" s="418">
        <f t="shared" si="270"/>
        <v>0</v>
      </c>
      <c r="V149" s="415">
        <f t="shared" si="271"/>
        <v>0</v>
      </c>
      <c r="W149" s="395" t="e">
        <f t="shared" si="272"/>
        <v>#DIV/0!</v>
      </c>
      <c r="X149" s="14"/>
      <c r="Y149" s="354" t="str">
        <f t="shared" si="226"/>
        <v/>
      </c>
      <c r="Z149" s="169" t="str">
        <f t="shared" si="227"/>
        <v/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190" ht="18.75" hidden="1" customHeight="1" thickBot="1" x14ac:dyDescent="0.3">
      <c r="A150" s="42"/>
      <c r="B150" s="228"/>
      <c r="C150" s="25"/>
      <c r="D150" s="25"/>
      <c r="E150" s="84" t="s">
        <v>123</v>
      </c>
      <c r="F150" s="804"/>
      <c r="G150" s="902"/>
      <c r="H150" s="800"/>
      <c r="I150" s="604"/>
      <c r="J150" s="456">
        <f t="shared" si="224"/>
        <v>0</v>
      </c>
      <c r="K150" s="581"/>
      <c r="L150" s="768"/>
      <c r="M150" s="777"/>
      <c r="N150" s="415"/>
      <c r="O150" s="508"/>
      <c r="P150" s="415">
        <f t="shared" si="376"/>
        <v>0</v>
      </c>
      <c r="Q150" s="416" t="e">
        <f t="shared" si="375"/>
        <v>#DIV/0!</v>
      </c>
      <c r="R150" s="413">
        <f t="shared" si="267"/>
        <v>0</v>
      </c>
      <c r="S150" s="414">
        <f t="shared" si="268"/>
        <v>0</v>
      </c>
      <c r="T150" s="415">
        <f t="shared" si="269"/>
        <v>0</v>
      </c>
      <c r="U150" s="418">
        <f t="shared" si="270"/>
        <v>0</v>
      </c>
      <c r="V150" s="415">
        <f t="shared" si="271"/>
        <v>0</v>
      </c>
      <c r="W150" s="395" t="e">
        <f t="shared" si="272"/>
        <v>#DIV/0!</v>
      </c>
      <c r="X150" s="14"/>
      <c r="Y150" s="354" t="str">
        <f t="shared" si="226"/>
        <v/>
      </c>
      <c r="Z150" s="169" t="str">
        <f t="shared" si="227"/>
        <v/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190" ht="21" hidden="1" customHeight="1" thickBot="1" x14ac:dyDescent="0.3">
      <c r="A151" s="42"/>
      <c r="B151" s="228"/>
      <c r="C151" s="25"/>
      <c r="D151" s="25"/>
      <c r="E151" s="105" t="s">
        <v>294</v>
      </c>
      <c r="F151" s="804"/>
      <c r="G151" s="902"/>
      <c r="H151" s="800"/>
      <c r="I151" s="604"/>
      <c r="J151" s="411">
        <f t="shared" si="224"/>
        <v>0</v>
      </c>
      <c r="K151" s="581"/>
      <c r="L151" s="768"/>
      <c r="M151" s="776"/>
      <c r="N151" s="443"/>
      <c r="O151" s="508"/>
      <c r="P151" s="415">
        <f t="shared" si="376"/>
        <v>0</v>
      </c>
      <c r="Q151" s="416" t="e">
        <f t="shared" si="375"/>
        <v>#DIV/0!</v>
      </c>
      <c r="R151" s="417">
        <f t="shared" si="267"/>
        <v>0</v>
      </c>
      <c r="S151" s="473">
        <f t="shared" si="268"/>
        <v>0</v>
      </c>
      <c r="T151" s="425">
        <f t="shared" si="269"/>
        <v>0</v>
      </c>
      <c r="U151" s="474">
        <f t="shared" si="270"/>
        <v>0</v>
      </c>
      <c r="V151" s="425">
        <f t="shared" si="271"/>
        <v>0</v>
      </c>
      <c r="W151" s="395" t="e">
        <f t="shared" si="272"/>
        <v>#DIV/0!</v>
      </c>
      <c r="X151" s="14"/>
      <c r="Y151" s="354" t="str">
        <f t="shared" si="226"/>
        <v/>
      </c>
      <c r="Z151" s="169" t="str">
        <f t="shared" si="227"/>
        <v/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190" ht="21" hidden="1" customHeight="1" thickBot="1" x14ac:dyDescent="0.3">
      <c r="A152" s="42"/>
      <c r="B152" s="228"/>
      <c r="C152" s="25"/>
      <c r="D152" s="25"/>
      <c r="E152" s="105" t="s">
        <v>295</v>
      </c>
      <c r="F152" s="804"/>
      <c r="G152" s="902"/>
      <c r="H152" s="800"/>
      <c r="I152" s="604"/>
      <c r="J152" s="411">
        <f t="shared" si="224"/>
        <v>0</v>
      </c>
      <c r="K152" s="581"/>
      <c r="L152" s="768"/>
      <c r="M152" s="776"/>
      <c r="N152" s="443"/>
      <c r="O152" s="508"/>
      <c r="P152" s="415">
        <f>O152-N152</f>
        <v>0</v>
      </c>
      <c r="Q152" s="416" t="e">
        <f t="shared" si="375"/>
        <v>#DIV/0!</v>
      </c>
      <c r="R152" s="417">
        <f t="shared" si="267"/>
        <v>0</v>
      </c>
      <c r="S152" s="414">
        <f t="shared" si="268"/>
        <v>0</v>
      </c>
      <c r="T152" s="415">
        <f t="shared" si="269"/>
        <v>0</v>
      </c>
      <c r="U152" s="418">
        <f t="shared" si="270"/>
        <v>0</v>
      </c>
      <c r="V152" s="415">
        <f t="shared" si="271"/>
        <v>0</v>
      </c>
      <c r="W152" s="395" t="e">
        <f t="shared" si="272"/>
        <v>#DIV/0!</v>
      </c>
      <c r="X152" s="14"/>
      <c r="Y152" s="354" t="str">
        <f t="shared" si="226"/>
        <v/>
      </c>
      <c r="Z152" s="169" t="str">
        <f t="shared" si="227"/>
        <v/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190" ht="29.25" hidden="1" customHeight="1" thickBot="1" x14ac:dyDescent="0.3">
      <c r="A153" s="42"/>
      <c r="B153" s="228"/>
      <c r="C153" s="25"/>
      <c r="D153" s="25"/>
      <c r="E153" s="105" t="s">
        <v>124</v>
      </c>
      <c r="F153" s="804"/>
      <c r="G153" s="902"/>
      <c r="H153" s="800"/>
      <c r="I153" s="604"/>
      <c r="J153" s="411">
        <f t="shared" si="224"/>
        <v>0</v>
      </c>
      <c r="K153" s="581"/>
      <c r="L153" s="768"/>
      <c r="M153" s="777"/>
      <c r="N153" s="415"/>
      <c r="O153" s="508"/>
      <c r="P153" s="415">
        <f>O153-N153</f>
        <v>0</v>
      </c>
      <c r="Q153" s="416" t="e">
        <f>O153/N153</f>
        <v>#DIV/0!</v>
      </c>
      <c r="R153" s="417">
        <f t="shared" si="267"/>
        <v>0</v>
      </c>
      <c r="S153" s="414">
        <f t="shared" si="268"/>
        <v>0</v>
      </c>
      <c r="T153" s="415">
        <f t="shared" si="269"/>
        <v>0</v>
      </c>
      <c r="U153" s="418">
        <f t="shared" si="270"/>
        <v>0</v>
      </c>
      <c r="V153" s="415">
        <f t="shared" si="271"/>
        <v>0</v>
      </c>
      <c r="W153" s="395" t="e">
        <f t="shared" si="272"/>
        <v>#DIV/0!</v>
      </c>
      <c r="X153" s="14"/>
      <c r="Y153" s="354" t="str">
        <f t="shared" si="226"/>
        <v/>
      </c>
      <c r="Z153" s="169" t="str">
        <f t="shared" si="227"/>
        <v/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190" ht="32.25" hidden="1" customHeight="1" thickBot="1" x14ac:dyDescent="0.3">
      <c r="A154" s="43"/>
      <c r="B154" s="229"/>
      <c r="C154" s="36"/>
      <c r="D154" s="36"/>
      <c r="E154" s="105" t="s">
        <v>308</v>
      </c>
      <c r="F154" s="805"/>
      <c r="G154" s="903"/>
      <c r="H154" s="802"/>
      <c r="I154" s="605"/>
      <c r="J154" s="456"/>
      <c r="K154" s="606"/>
      <c r="L154" s="855"/>
      <c r="M154" s="856"/>
      <c r="N154" s="454"/>
      <c r="O154" s="508"/>
      <c r="P154" s="454">
        <f>O154-N154</f>
        <v>0</v>
      </c>
      <c r="Q154" s="567" t="e">
        <f>O154/N154</f>
        <v>#DIV/0!</v>
      </c>
      <c r="R154" s="413">
        <f t="shared" si="267"/>
        <v>0</v>
      </c>
      <c r="S154" s="414">
        <f t="shared" si="268"/>
        <v>0</v>
      </c>
      <c r="T154" s="415">
        <f t="shared" si="269"/>
        <v>0</v>
      </c>
      <c r="U154" s="418">
        <f>SUM(H154,O154)</f>
        <v>0</v>
      </c>
      <c r="V154" s="415">
        <f>U154-T154</f>
        <v>0</v>
      </c>
      <c r="W154" s="395" t="e">
        <f t="shared" si="272"/>
        <v>#DIV/0!</v>
      </c>
      <c r="X154" s="14"/>
      <c r="Y154" s="354" t="str">
        <f t="shared" si="226"/>
        <v/>
      </c>
      <c r="Z154" s="169" t="str">
        <f t="shared" si="227"/>
        <v/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190" ht="21" hidden="1" customHeight="1" thickBot="1" x14ac:dyDescent="0.3">
      <c r="A155" s="43"/>
      <c r="B155" s="229"/>
      <c r="C155" s="36"/>
      <c r="D155" s="36"/>
      <c r="E155" s="188" t="s">
        <v>309</v>
      </c>
      <c r="F155" s="805"/>
      <c r="G155" s="903"/>
      <c r="H155" s="802"/>
      <c r="I155" s="605"/>
      <c r="J155" s="456"/>
      <c r="K155" s="606"/>
      <c r="L155" s="855"/>
      <c r="M155" s="856"/>
      <c r="N155" s="454"/>
      <c r="O155" s="784"/>
      <c r="P155" s="454">
        <f>O155-N155</f>
        <v>0</v>
      </c>
      <c r="Q155" s="567" t="e">
        <f>O155/N155</f>
        <v>#DIV/0!</v>
      </c>
      <c r="R155" s="391">
        <f t="shared" si="267"/>
        <v>0</v>
      </c>
      <c r="S155" s="414">
        <f t="shared" si="268"/>
        <v>0</v>
      </c>
      <c r="T155" s="415">
        <f t="shared" si="269"/>
        <v>0</v>
      </c>
      <c r="U155" s="394">
        <v>728.8</v>
      </c>
      <c r="V155" s="415">
        <f>U155-T155</f>
        <v>728.8</v>
      </c>
      <c r="W155" s="395" t="e">
        <f t="shared" si="272"/>
        <v>#DIV/0!</v>
      </c>
      <c r="X155" s="14"/>
      <c r="Y155" s="354"/>
      <c r="Z155" s="169" t="str">
        <f t="shared" si="227"/>
        <v/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190" ht="45.75" hidden="1" customHeight="1" thickBot="1" x14ac:dyDescent="0.3">
      <c r="A156" s="43"/>
      <c r="B156" s="229"/>
      <c r="C156" s="36"/>
      <c r="D156" s="36"/>
      <c r="E156" s="76" t="s">
        <v>305</v>
      </c>
      <c r="F156" s="805"/>
      <c r="G156" s="903"/>
      <c r="H156" s="802"/>
      <c r="I156" s="605"/>
      <c r="J156" s="590">
        <f t="shared" si="224"/>
        <v>0</v>
      </c>
      <c r="K156" s="597"/>
      <c r="L156" s="780"/>
      <c r="M156" s="851"/>
      <c r="N156" s="455"/>
      <c r="O156" s="787"/>
      <c r="P156" s="455">
        <f t="shared" si="376"/>
        <v>0</v>
      </c>
      <c r="Q156" s="539" t="e">
        <f>O156/N156</f>
        <v>#DIV/0!</v>
      </c>
      <c r="R156" s="536">
        <f t="shared" si="267"/>
        <v>0</v>
      </c>
      <c r="S156" s="574">
        <f t="shared" si="268"/>
        <v>0</v>
      </c>
      <c r="T156" s="575">
        <f t="shared" si="269"/>
        <v>0</v>
      </c>
      <c r="U156" s="538">
        <f>SUM(H156,O156)</f>
        <v>0</v>
      </c>
      <c r="V156" s="575">
        <f>U156-T156</f>
        <v>0</v>
      </c>
      <c r="W156" s="395" t="e">
        <f t="shared" si="272"/>
        <v>#DIV/0!</v>
      </c>
      <c r="X156" s="14"/>
      <c r="Y156" s="354" t="str">
        <f t="shared" si="226"/>
        <v/>
      </c>
      <c r="Z156" s="169" t="str">
        <f t="shared" si="227"/>
        <v/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190" ht="41.25" hidden="1" customHeight="1" thickBot="1" x14ac:dyDescent="0.3">
      <c r="A157" s="49">
        <v>9</v>
      </c>
      <c r="B157" s="230">
        <v>150118</v>
      </c>
      <c r="C157" s="100"/>
      <c r="D157" s="100"/>
      <c r="E157" s="101" t="s">
        <v>91</v>
      </c>
      <c r="F157" s="806"/>
      <c r="G157" s="904"/>
      <c r="H157" s="807"/>
      <c r="I157" s="608"/>
      <c r="J157" s="594">
        <f t="shared" si="224"/>
        <v>0</v>
      </c>
      <c r="K157" s="609"/>
      <c r="L157" s="864"/>
      <c r="M157" s="865"/>
      <c r="N157" s="389"/>
      <c r="O157" s="866"/>
      <c r="P157" s="389">
        <f>O157-N157</f>
        <v>0</v>
      </c>
      <c r="Q157" s="613" t="e">
        <f>O157/N157</f>
        <v>#DIV/0!</v>
      </c>
      <c r="R157" s="391">
        <f t="shared" si="267"/>
        <v>0</v>
      </c>
      <c r="S157" s="392">
        <f t="shared" si="268"/>
        <v>0</v>
      </c>
      <c r="T157" s="393">
        <f t="shared" si="269"/>
        <v>0</v>
      </c>
      <c r="U157" s="394">
        <f>SUM(H157,O157)</f>
        <v>0</v>
      </c>
      <c r="V157" s="393">
        <f>U157-T157</f>
        <v>0</v>
      </c>
      <c r="W157" s="395" t="e">
        <f t="shared" si="272"/>
        <v>#DIV/0!</v>
      </c>
      <c r="X157" s="14"/>
      <c r="Y157" s="354" t="str">
        <f t="shared" si="226"/>
        <v/>
      </c>
      <c r="Z157" s="169" t="str">
        <f t="shared" si="227"/>
        <v/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190" ht="27" hidden="1" customHeight="1" thickBot="1" x14ac:dyDescent="0.3">
      <c r="A158" s="40">
        <v>10</v>
      </c>
      <c r="B158" s="231">
        <v>160101</v>
      </c>
      <c r="C158" s="203" t="s">
        <v>180</v>
      </c>
      <c r="D158" s="106" t="s">
        <v>181</v>
      </c>
      <c r="E158" s="107" t="s">
        <v>182</v>
      </c>
      <c r="F158" s="808"/>
      <c r="G158" s="615"/>
      <c r="H158" s="810"/>
      <c r="I158" s="542">
        <f>H158/H6</f>
        <v>0</v>
      </c>
      <c r="J158" s="467">
        <f t="shared" si="224"/>
        <v>0</v>
      </c>
      <c r="K158" s="395"/>
      <c r="L158" s="781"/>
      <c r="M158" s="848"/>
      <c r="N158" s="464"/>
      <c r="O158" s="757"/>
      <c r="P158" s="464">
        <f t="shared" si="376"/>
        <v>0</v>
      </c>
      <c r="Q158" s="465"/>
      <c r="R158" s="463">
        <f t="shared" si="267"/>
        <v>0</v>
      </c>
      <c r="S158" s="379">
        <f t="shared" si="268"/>
        <v>0</v>
      </c>
      <c r="T158" s="464">
        <f t="shared" si="269"/>
        <v>0</v>
      </c>
      <c r="U158" s="617">
        <f>SUM(H158,O158)</f>
        <v>0</v>
      </c>
      <c r="V158" s="618">
        <f>U158-T158</f>
        <v>0</v>
      </c>
      <c r="W158" s="395" t="e">
        <f t="shared" si="272"/>
        <v>#DIV/0!</v>
      </c>
      <c r="X158" s="14"/>
      <c r="Y158" s="354" t="str">
        <f t="shared" si="226"/>
        <v/>
      </c>
      <c r="Z158" s="169" t="str">
        <f t="shared" si="227"/>
        <v/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190" ht="33" hidden="1" customHeight="1" thickBot="1" x14ac:dyDescent="0.3">
      <c r="A159" s="40">
        <v>10</v>
      </c>
      <c r="B159" s="232" t="s">
        <v>29</v>
      </c>
      <c r="C159" s="204"/>
      <c r="D159" s="34"/>
      <c r="E159" s="75" t="s">
        <v>68</v>
      </c>
      <c r="F159" s="781"/>
      <c r="G159" s="464"/>
      <c r="H159" s="757"/>
      <c r="I159" s="542">
        <f>H159/H6</f>
        <v>0</v>
      </c>
      <c r="J159" s="579">
        <f t="shared" si="224"/>
        <v>0</v>
      </c>
      <c r="K159" s="395"/>
      <c r="L159" s="781"/>
      <c r="M159" s="848"/>
      <c r="N159" s="464"/>
      <c r="O159" s="757"/>
      <c r="P159" s="464">
        <f t="shared" si="376"/>
        <v>0</v>
      </c>
      <c r="Q159" s="465"/>
      <c r="R159" s="463">
        <f t="shared" si="267"/>
        <v>0</v>
      </c>
      <c r="S159" s="379">
        <f t="shared" si="268"/>
        <v>0</v>
      </c>
      <c r="T159" s="464">
        <f t="shared" si="269"/>
        <v>0</v>
      </c>
      <c r="U159" s="371">
        <f t="shared" si="270"/>
        <v>0</v>
      </c>
      <c r="V159" s="464">
        <f t="shared" si="271"/>
        <v>0</v>
      </c>
      <c r="W159" s="395" t="e">
        <f t="shared" si="272"/>
        <v>#DIV/0!</v>
      </c>
      <c r="X159" s="14"/>
      <c r="Y159" s="354" t="str">
        <f t="shared" si="226"/>
        <v/>
      </c>
      <c r="Z159" s="169" t="str">
        <f t="shared" si="227"/>
        <v/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190" s="4" customFormat="1" ht="25.5" hidden="1" customHeight="1" thickBot="1" x14ac:dyDescent="0.3">
      <c r="A160" s="40">
        <v>11</v>
      </c>
      <c r="B160" s="231">
        <v>170703</v>
      </c>
      <c r="C160" s="203" t="s">
        <v>183</v>
      </c>
      <c r="D160" s="92" t="s">
        <v>184</v>
      </c>
      <c r="E160" s="93" t="s">
        <v>185</v>
      </c>
      <c r="F160" s="811"/>
      <c r="G160" s="620"/>
      <c r="H160" s="812"/>
      <c r="I160" s="542">
        <f>H160/H6</f>
        <v>0</v>
      </c>
      <c r="J160" s="467">
        <f t="shared" si="224"/>
        <v>0</v>
      </c>
      <c r="K160" s="395"/>
      <c r="L160" s="781"/>
      <c r="M160" s="848"/>
      <c r="N160" s="464"/>
      <c r="O160" s="757"/>
      <c r="P160" s="464">
        <f t="shared" si="376"/>
        <v>0</v>
      </c>
      <c r="Q160" s="465" t="e">
        <f>O160/N160</f>
        <v>#DIV/0!</v>
      </c>
      <c r="R160" s="463">
        <f t="shared" si="267"/>
        <v>0</v>
      </c>
      <c r="S160" s="379">
        <f t="shared" si="268"/>
        <v>0</v>
      </c>
      <c r="T160" s="464">
        <f t="shared" si="269"/>
        <v>0</v>
      </c>
      <c r="U160" s="371">
        <f t="shared" si="270"/>
        <v>0</v>
      </c>
      <c r="V160" s="464">
        <f t="shared" si="271"/>
        <v>0</v>
      </c>
      <c r="W160" s="395" t="e">
        <f t="shared" si="272"/>
        <v>#DIV/0!</v>
      </c>
      <c r="X160" s="24"/>
      <c r="Y160" s="354" t="str">
        <f t="shared" si="226"/>
        <v/>
      </c>
      <c r="Z160" s="169" t="str">
        <f t="shared" si="227"/>
        <v/>
      </c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</row>
    <row r="161" spans="1:190" s="18" customFormat="1" ht="30.75" hidden="1" customHeight="1" thickBot="1" x14ac:dyDescent="0.3">
      <c r="A161" s="41"/>
      <c r="B161" s="233"/>
      <c r="C161" s="205"/>
      <c r="D161" s="37"/>
      <c r="E161" s="77" t="s">
        <v>88</v>
      </c>
      <c r="F161" s="813"/>
      <c r="G161" s="905"/>
      <c r="H161" s="814"/>
      <c r="I161" s="623"/>
      <c r="J161" s="624">
        <f t="shared" si="224"/>
        <v>0</v>
      </c>
      <c r="K161" s="603"/>
      <c r="L161" s="867"/>
      <c r="M161" s="849"/>
      <c r="N161" s="425"/>
      <c r="O161" s="775"/>
      <c r="P161" s="425">
        <f t="shared" si="376"/>
        <v>0</v>
      </c>
      <c r="Q161" s="430" t="e">
        <f>O161/N161</f>
        <v>#DIV/0!</v>
      </c>
      <c r="R161" s="625">
        <f t="shared" si="267"/>
        <v>0</v>
      </c>
      <c r="S161" s="626">
        <f t="shared" si="268"/>
        <v>0</v>
      </c>
      <c r="T161" s="627">
        <f t="shared" si="269"/>
        <v>0</v>
      </c>
      <c r="U161" s="628">
        <f t="shared" si="270"/>
        <v>0</v>
      </c>
      <c r="V161" s="627">
        <f t="shared" si="271"/>
        <v>0</v>
      </c>
      <c r="W161" s="395" t="e">
        <f t="shared" si="272"/>
        <v>#DIV/0!</v>
      </c>
      <c r="X161" s="23"/>
      <c r="Y161" s="354" t="str">
        <f t="shared" si="226"/>
        <v/>
      </c>
      <c r="Z161" s="169" t="str">
        <f t="shared" si="227"/>
        <v/>
      </c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</row>
    <row r="162" spans="1:190" ht="31.5" hidden="1" customHeight="1" thickBot="1" x14ac:dyDescent="0.3">
      <c r="A162" s="42"/>
      <c r="B162" s="234"/>
      <c r="C162" s="206"/>
      <c r="D162" s="29"/>
      <c r="E162" s="78" t="s">
        <v>79</v>
      </c>
      <c r="F162" s="815"/>
      <c r="G162" s="906"/>
      <c r="H162" s="816"/>
      <c r="I162" s="604"/>
      <c r="J162" s="624">
        <f t="shared" si="224"/>
        <v>0</v>
      </c>
      <c r="K162" s="581"/>
      <c r="L162" s="768"/>
      <c r="M162" s="777"/>
      <c r="N162" s="415"/>
      <c r="O162" s="508"/>
      <c r="P162" s="415">
        <f>O162-N162</f>
        <v>0</v>
      </c>
      <c r="Q162" s="416" t="e">
        <f>O162/N162</f>
        <v>#DIV/0!</v>
      </c>
      <c r="R162" s="625">
        <f t="shared" si="267"/>
        <v>0</v>
      </c>
      <c r="S162" s="629">
        <f t="shared" si="268"/>
        <v>0</v>
      </c>
      <c r="T162" s="630">
        <f t="shared" si="269"/>
        <v>0</v>
      </c>
      <c r="U162" s="631">
        <f t="shared" si="270"/>
        <v>0</v>
      </c>
      <c r="V162" s="630">
        <f t="shared" si="271"/>
        <v>0</v>
      </c>
      <c r="W162" s="395" t="e">
        <f t="shared" si="272"/>
        <v>#DIV/0!</v>
      </c>
      <c r="X162" s="14"/>
      <c r="Y162" s="354" t="str">
        <f t="shared" si="226"/>
        <v/>
      </c>
      <c r="Z162" s="169" t="str">
        <f t="shared" si="227"/>
        <v/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 spans="1:190" s="4" customFormat="1" ht="27" hidden="1" customHeight="1" thickBot="1" x14ac:dyDescent="0.3">
      <c r="A163" s="42">
        <v>14</v>
      </c>
      <c r="B163" s="234">
        <v>180000</v>
      </c>
      <c r="C163" s="206"/>
      <c r="D163" s="29"/>
      <c r="E163" s="89" t="s">
        <v>94</v>
      </c>
      <c r="F163" s="815"/>
      <c r="G163" s="906"/>
      <c r="H163" s="816"/>
      <c r="I163" s="604"/>
      <c r="J163" s="624">
        <f t="shared" si="224"/>
        <v>0</v>
      </c>
      <c r="K163" s="581"/>
      <c r="L163" s="868"/>
      <c r="M163" s="869"/>
      <c r="N163" s="630"/>
      <c r="O163" s="800"/>
      <c r="P163" s="630"/>
      <c r="Q163" s="632"/>
      <c r="R163" s="625">
        <f t="shared" si="267"/>
        <v>0</v>
      </c>
      <c r="S163" s="629">
        <f t="shared" si="268"/>
        <v>0</v>
      </c>
      <c r="T163" s="630">
        <f t="shared" si="269"/>
        <v>0</v>
      </c>
      <c r="U163" s="631">
        <f t="shared" si="270"/>
        <v>0</v>
      </c>
      <c r="V163" s="630">
        <f t="shared" si="271"/>
        <v>0</v>
      </c>
      <c r="W163" s="395" t="e">
        <f t="shared" si="272"/>
        <v>#DIV/0!</v>
      </c>
      <c r="X163" s="24"/>
      <c r="Y163" s="354" t="str">
        <f t="shared" si="226"/>
        <v/>
      </c>
      <c r="Z163" s="169" t="str">
        <f t="shared" si="227"/>
        <v/>
      </c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</row>
    <row r="164" spans="1:190" s="21" customFormat="1" ht="24.75" hidden="1" customHeight="1" thickBot="1" x14ac:dyDescent="0.3">
      <c r="A164" s="46">
        <v>12</v>
      </c>
      <c r="B164" s="86">
        <v>180107</v>
      </c>
      <c r="C164" s="207" t="s">
        <v>188</v>
      </c>
      <c r="D164" s="201" t="s">
        <v>189</v>
      </c>
      <c r="E164" s="94" t="s">
        <v>190</v>
      </c>
      <c r="F164" s="817"/>
      <c r="G164" s="907"/>
      <c r="H164" s="818"/>
      <c r="I164" s="596">
        <f>H164/H6</f>
        <v>0</v>
      </c>
      <c r="J164" s="579">
        <f t="shared" si="224"/>
        <v>0</v>
      </c>
      <c r="K164" s="395"/>
      <c r="L164" s="860"/>
      <c r="M164" s="861"/>
      <c r="N164" s="598"/>
      <c r="O164" s="818"/>
      <c r="P164" s="464">
        <f t="shared" si="376"/>
        <v>0</v>
      </c>
      <c r="Q164" s="465" t="e">
        <f>O164/N164</f>
        <v>#DIV/0!</v>
      </c>
      <c r="R164" s="633">
        <f t="shared" si="267"/>
        <v>0</v>
      </c>
      <c r="S164" s="363">
        <f t="shared" si="268"/>
        <v>0</v>
      </c>
      <c r="T164" s="598">
        <f t="shared" si="269"/>
        <v>0</v>
      </c>
      <c r="U164" s="599">
        <f t="shared" si="270"/>
        <v>0</v>
      </c>
      <c r="V164" s="598">
        <f t="shared" si="271"/>
        <v>0</v>
      </c>
      <c r="W164" s="395" t="e">
        <f t="shared" si="272"/>
        <v>#DIV/0!</v>
      </c>
      <c r="X164" s="14"/>
      <c r="Y164" s="354" t="str">
        <f t="shared" si="226"/>
        <v/>
      </c>
      <c r="Z164" s="169" t="str">
        <f t="shared" si="227"/>
        <v/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</row>
    <row r="165" spans="1:190" ht="27" hidden="1" customHeight="1" thickBot="1" x14ac:dyDescent="0.3">
      <c r="A165" s="44"/>
      <c r="B165" s="720"/>
      <c r="C165" s="87"/>
      <c r="D165" s="87"/>
      <c r="E165" s="88" t="s">
        <v>61</v>
      </c>
      <c r="F165" s="819"/>
      <c r="G165" s="908"/>
      <c r="H165" s="820"/>
      <c r="I165" s="721">
        <f>H165/H6</f>
        <v>0</v>
      </c>
      <c r="J165" s="697">
        <f t="shared" si="224"/>
        <v>0</v>
      </c>
      <c r="K165" s="609"/>
      <c r="L165" s="864"/>
      <c r="M165" s="865"/>
      <c r="N165" s="389"/>
      <c r="O165" s="823"/>
      <c r="P165" s="389"/>
      <c r="Q165" s="613"/>
      <c r="R165" s="689">
        <f t="shared" si="267"/>
        <v>0</v>
      </c>
      <c r="S165" s="611">
        <f t="shared" si="268"/>
        <v>0</v>
      </c>
      <c r="T165" s="389">
        <f t="shared" si="269"/>
        <v>0</v>
      </c>
      <c r="U165" s="612">
        <f t="shared" si="270"/>
        <v>0</v>
      </c>
      <c r="V165" s="389">
        <f t="shared" si="271"/>
        <v>0</v>
      </c>
      <c r="W165" s="462" t="e">
        <f t="shared" si="272"/>
        <v>#DIV/0!</v>
      </c>
      <c r="X165" s="14"/>
      <c r="Y165" s="354" t="str">
        <f t="shared" si="226"/>
        <v/>
      </c>
      <c r="Z165" s="169" t="str">
        <f t="shared" si="227"/>
        <v/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:190" s="21" customFormat="1" ht="23.25" customHeight="1" thickBot="1" x14ac:dyDescent="0.3">
      <c r="A166" s="40">
        <v>9</v>
      </c>
      <c r="B166" s="231">
        <v>180404</v>
      </c>
      <c r="C166" s="92" t="s">
        <v>180</v>
      </c>
      <c r="D166" s="92" t="s">
        <v>384</v>
      </c>
      <c r="E166" s="108" t="s">
        <v>385</v>
      </c>
      <c r="F166" s="634"/>
      <c r="G166" s="620"/>
      <c r="H166" s="812"/>
      <c r="I166" s="542">
        <f>H166/H6</f>
        <v>0</v>
      </c>
      <c r="J166" s="467">
        <f t="shared" ref="J166" si="388">H166-G166</f>
        <v>0</v>
      </c>
      <c r="K166" s="395"/>
      <c r="L166" s="560">
        <v>490.5</v>
      </c>
      <c r="M166" s="379">
        <v>490.5</v>
      </c>
      <c r="N166" s="464">
        <v>320.5</v>
      </c>
      <c r="O166" s="621"/>
      <c r="P166" s="464">
        <f t="shared" ref="P166" si="389">O166-N166</f>
        <v>-320.5</v>
      </c>
      <c r="Q166" s="636">
        <f t="shared" ref="Q166" si="390">O166/N166</f>
        <v>0</v>
      </c>
      <c r="R166" s="463">
        <f t="shared" ref="R166" si="391">SUM(F166,L166)</f>
        <v>490.5</v>
      </c>
      <c r="S166" s="379">
        <f t="shared" ref="S166" si="392">SUM(F166,M166)</f>
        <v>490.5</v>
      </c>
      <c r="T166" s="464">
        <f t="shared" ref="T166" si="393">SUM(G166,N166)</f>
        <v>320.5</v>
      </c>
      <c r="U166" s="371">
        <f t="shared" ref="U166" si="394">SUM(H166,O166)</f>
        <v>0</v>
      </c>
      <c r="V166" s="464">
        <f t="shared" ref="V166" si="395">U166-T166</f>
        <v>-320.5</v>
      </c>
      <c r="W166" s="419">
        <f t="shared" si="272"/>
        <v>0</v>
      </c>
      <c r="X166" s="14"/>
      <c r="Y166" s="354" t="str">
        <f t="shared" ref="Y166" si="396">IF(J166&lt;=0,"",IF(J166&gt;0,"НІ"))</f>
        <v/>
      </c>
      <c r="Z166" s="169" t="str">
        <f t="shared" ref="Z166" si="397">IF(P166&lt;=0,"",IF(P166&gt;0,"НІ"))</f>
        <v/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</row>
    <row r="167" spans="1:190" s="21" customFormat="1" ht="23.25" customHeight="1" thickBot="1" x14ac:dyDescent="0.3">
      <c r="A167" s="46">
        <v>10</v>
      </c>
      <c r="B167" s="86">
        <v>180404</v>
      </c>
      <c r="C167" s="92" t="s">
        <v>422</v>
      </c>
      <c r="D167" s="92" t="s">
        <v>384</v>
      </c>
      <c r="E167" s="108" t="s">
        <v>423</v>
      </c>
      <c r="F167" s="634"/>
      <c r="G167" s="907"/>
      <c r="H167" s="818"/>
      <c r="I167" s="596">
        <f>H167/H6</f>
        <v>0</v>
      </c>
      <c r="J167" s="635">
        <f t="shared" ref="J167" si="398">H167-G167</f>
        <v>0</v>
      </c>
      <c r="K167" s="597"/>
      <c r="L167" s="887">
        <v>114</v>
      </c>
      <c r="M167" s="363">
        <v>114</v>
      </c>
      <c r="N167" s="598">
        <v>114</v>
      </c>
      <c r="O167" s="888"/>
      <c r="P167" s="464">
        <f t="shared" ref="P167" si="399">O167-N167</f>
        <v>-114</v>
      </c>
      <c r="Q167" s="539">
        <f>O167/N167</f>
        <v>0</v>
      </c>
      <c r="R167" s="601">
        <f t="shared" ref="R167" si="400">SUM(F167,L167)</f>
        <v>114</v>
      </c>
      <c r="S167" s="363">
        <f t="shared" ref="S167" si="401">SUM(F167,M167)</f>
        <v>114</v>
      </c>
      <c r="T167" s="598">
        <f t="shared" ref="T167" si="402">SUM(G167,N167)</f>
        <v>114</v>
      </c>
      <c r="U167" s="599">
        <f t="shared" ref="U167" si="403">SUM(H167,O167)</f>
        <v>0</v>
      </c>
      <c r="V167" s="598">
        <f t="shared" ref="V167" si="404">U167-T167</f>
        <v>-114</v>
      </c>
      <c r="W167" s="419">
        <f t="shared" si="272"/>
        <v>0</v>
      </c>
      <c r="X167" s="14"/>
      <c r="Y167" s="354"/>
      <c r="Z167" s="16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</row>
    <row r="168" spans="1:190" s="21" customFormat="1" ht="27.6" customHeight="1" thickBot="1" x14ac:dyDescent="0.3">
      <c r="A168" s="46">
        <v>11</v>
      </c>
      <c r="B168" s="86">
        <v>180404</v>
      </c>
      <c r="C168" s="92" t="s">
        <v>386</v>
      </c>
      <c r="D168" s="92" t="s">
        <v>384</v>
      </c>
      <c r="E168" s="108" t="s">
        <v>470</v>
      </c>
      <c r="F168" s="634"/>
      <c r="G168" s="907"/>
      <c r="H168" s="818"/>
      <c r="I168" s="596">
        <f>H168/H6</f>
        <v>0</v>
      </c>
      <c r="J168" s="635">
        <f t="shared" ref="J168:J169" si="405">H168-G168</f>
        <v>0</v>
      </c>
      <c r="K168" s="597"/>
      <c r="L168" s="860"/>
      <c r="M168" s="363">
        <v>570</v>
      </c>
      <c r="N168" s="598">
        <v>570</v>
      </c>
      <c r="O168" s="888">
        <v>570</v>
      </c>
      <c r="P168" s="464">
        <f t="shared" ref="P168:P169" si="406">O168-N168</f>
        <v>0</v>
      </c>
      <c r="Q168" s="539">
        <f>O168/N168</f>
        <v>1</v>
      </c>
      <c r="R168" s="601">
        <f t="shared" ref="R168:R169" si="407">SUM(F168,L168)</f>
        <v>0</v>
      </c>
      <c r="S168" s="363">
        <f t="shared" ref="S168:S169" si="408">SUM(F168,M168)</f>
        <v>570</v>
      </c>
      <c r="T168" s="598">
        <f t="shared" ref="T168:T169" si="409">SUM(G168,N168)</f>
        <v>570</v>
      </c>
      <c r="U168" s="599">
        <f t="shared" ref="U168:U169" si="410">SUM(H168,O168)</f>
        <v>570</v>
      </c>
      <c r="V168" s="598">
        <f t="shared" ref="V168:V169" si="411">U168-T168</f>
        <v>0</v>
      </c>
      <c r="W168" s="395">
        <f t="shared" si="272"/>
        <v>1</v>
      </c>
      <c r="X168" s="14"/>
      <c r="Y168" s="354" t="str">
        <f t="shared" ref="Y168:Y169" si="412">IF(J168&lt;=0,"",IF(J168&gt;0,"НІ"))</f>
        <v/>
      </c>
      <c r="Z168" s="169" t="str">
        <f t="shared" ref="Z168:Z169" si="413">IF(P168&lt;=0,"",IF(P168&gt;0,"НІ"))</f>
        <v/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</row>
    <row r="169" spans="1:190" s="21" customFormat="1" ht="34.15" customHeight="1" thickBot="1" x14ac:dyDescent="0.3">
      <c r="A169" s="46">
        <v>12</v>
      </c>
      <c r="B169" s="86">
        <v>180404</v>
      </c>
      <c r="C169" s="92" t="s">
        <v>414</v>
      </c>
      <c r="D169" s="92" t="s">
        <v>384</v>
      </c>
      <c r="E169" s="108" t="s">
        <v>415</v>
      </c>
      <c r="F169" s="634"/>
      <c r="G169" s="907"/>
      <c r="H169" s="818"/>
      <c r="I169" s="596">
        <f>H169/H6</f>
        <v>0</v>
      </c>
      <c r="J169" s="635">
        <f t="shared" si="405"/>
        <v>0</v>
      </c>
      <c r="K169" s="597"/>
      <c r="L169" s="887">
        <v>479.8</v>
      </c>
      <c r="M169" s="598">
        <v>479.8</v>
      </c>
      <c r="N169" s="598"/>
      <c r="O169" s="888"/>
      <c r="P169" s="464">
        <f t="shared" si="406"/>
        <v>0</v>
      </c>
      <c r="Q169" s="465"/>
      <c r="R169" s="601">
        <f t="shared" si="407"/>
        <v>479.8</v>
      </c>
      <c r="S169" s="363">
        <f t="shared" si="408"/>
        <v>479.8</v>
      </c>
      <c r="T169" s="598">
        <f t="shared" si="409"/>
        <v>0</v>
      </c>
      <c r="U169" s="599">
        <f t="shared" si="410"/>
        <v>0</v>
      </c>
      <c r="V169" s="598">
        <f t="shared" si="411"/>
        <v>0</v>
      </c>
      <c r="W169" s="419"/>
      <c r="X169" s="14"/>
      <c r="Y169" s="354" t="str">
        <f t="shared" si="412"/>
        <v/>
      </c>
      <c r="Z169" s="169" t="str">
        <f t="shared" si="413"/>
        <v/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</row>
    <row r="170" spans="1:190" s="21" customFormat="1" ht="34.15" hidden="1" customHeight="1" thickBot="1" x14ac:dyDescent="0.3">
      <c r="A170" s="46">
        <v>14</v>
      </c>
      <c r="B170" s="86">
        <v>180404</v>
      </c>
      <c r="C170" s="92" t="s">
        <v>399</v>
      </c>
      <c r="D170" s="92" t="s">
        <v>178</v>
      </c>
      <c r="E170" s="108" t="s">
        <v>400</v>
      </c>
      <c r="F170" s="634"/>
      <c r="G170" s="907"/>
      <c r="H170" s="818"/>
      <c r="I170" s="596">
        <f>H170/H6</f>
        <v>0</v>
      </c>
      <c r="J170" s="635">
        <f t="shared" ref="J170:J172" si="414">H170-G170</f>
        <v>0</v>
      </c>
      <c r="K170" s="597"/>
      <c r="L170" s="860"/>
      <c r="M170" s="862"/>
      <c r="N170" s="598"/>
      <c r="O170" s="818"/>
      <c r="P170" s="464">
        <f t="shared" ref="P170:P172" si="415">O170-N170</f>
        <v>0</v>
      </c>
      <c r="Q170" s="465" t="e">
        <f t="shared" ref="Q170:Q171" si="416">O170/N170</f>
        <v>#DIV/0!</v>
      </c>
      <c r="R170" s="601">
        <f t="shared" ref="R170:R172" si="417">SUM(F170,L170)</f>
        <v>0</v>
      </c>
      <c r="S170" s="363">
        <f t="shared" ref="S170:S172" si="418">SUM(F170,M170)</f>
        <v>0</v>
      </c>
      <c r="T170" s="598">
        <f t="shared" ref="T170:T172" si="419">SUM(G170,N170)</f>
        <v>0</v>
      </c>
      <c r="U170" s="599">
        <f t="shared" ref="U170:U172" si="420">SUM(H170,O170)</f>
        <v>0</v>
      </c>
      <c r="V170" s="598">
        <f t="shared" ref="V170:V172" si="421">U170-T170</f>
        <v>0</v>
      </c>
      <c r="W170" s="395" t="e">
        <f t="shared" si="272"/>
        <v>#DIV/0!</v>
      </c>
      <c r="X170" s="14"/>
      <c r="Y170" s="354" t="str">
        <f t="shared" ref="Y170" si="422">IF(J170&lt;=0,"",IF(J170&gt;0,"НІ"))</f>
        <v/>
      </c>
      <c r="Z170" s="169" t="str">
        <f t="shared" ref="Z170" si="423">IF(P170&lt;=0,"",IF(P170&gt;0,"НІ"))</f>
        <v/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</row>
    <row r="171" spans="1:190" s="298" customFormat="1" ht="36" hidden="1" customHeight="1" thickBot="1" x14ac:dyDescent="0.3">
      <c r="A171" s="335"/>
      <c r="B171" s="336"/>
      <c r="C171" s="337"/>
      <c r="D171" s="337"/>
      <c r="E171" s="338" t="s">
        <v>403</v>
      </c>
      <c r="F171" s="637"/>
      <c r="G171" s="638"/>
      <c r="H171" s="719"/>
      <c r="I171" s="640">
        <f>H171/H6</f>
        <v>0</v>
      </c>
      <c r="J171" s="638">
        <f t="shared" si="414"/>
        <v>0</v>
      </c>
      <c r="K171" s="641"/>
      <c r="L171" s="717">
        <v>937.7</v>
      </c>
      <c r="M171" s="718">
        <v>937.7</v>
      </c>
      <c r="N171" s="638">
        <v>937.7</v>
      </c>
      <c r="O171" s="719">
        <v>0</v>
      </c>
      <c r="P171" s="638">
        <f t="shared" si="415"/>
        <v>-937.7</v>
      </c>
      <c r="Q171" s="641">
        <f t="shared" si="416"/>
        <v>0</v>
      </c>
      <c r="R171" s="637">
        <f t="shared" si="417"/>
        <v>937.7</v>
      </c>
      <c r="S171" s="638">
        <f t="shared" si="418"/>
        <v>937.7</v>
      </c>
      <c r="T171" s="638">
        <f t="shared" si="419"/>
        <v>937.7</v>
      </c>
      <c r="U171" s="639">
        <f t="shared" si="420"/>
        <v>0</v>
      </c>
      <c r="V171" s="638">
        <f t="shared" si="421"/>
        <v>-937.7</v>
      </c>
      <c r="W171" s="374">
        <f t="shared" ref="W171:W227" si="424">U171/T171</f>
        <v>0</v>
      </c>
      <c r="X171" s="281"/>
      <c r="Y171" s="355"/>
      <c r="Z171" s="253"/>
      <c r="AA171" s="282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  <c r="EO171" s="283"/>
      <c r="EP171" s="283"/>
      <c r="EQ171" s="283"/>
      <c r="ER171" s="283"/>
      <c r="ES171" s="283"/>
      <c r="ET171" s="283"/>
      <c r="EU171" s="283"/>
      <c r="EV171" s="283"/>
      <c r="EW171" s="283"/>
      <c r="EX171" s="283"/>
      <c r="EY171" s="283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3"/>
      <c r="FQ171" s="283"/>
      <c r="FR171" s="283"/>
      <c r="FS171" s="283"/>
      <c r="FT171" s="283"/>
      <c r="FU171" s="283"/>
      <c r="FV171" s="283"/>
      <c r="FW171" s="283"/>
      <c r="FX171" s="283"/>
      <c r="FY171" s="283"/>
      <c r="FZ171" s="283"/>
      <c r="GA171" s="283"/>
      <c r="GB171" s="283"/>
      <c r="GC171" s="283"/>
      <c r="GD171" s="283"/>
      <c r="GE171" s="283"/>
      <c r="GF171" s="283"/>
      <c r="GG171" s="283"/>
      <c r="GH171" s="283"/>
    </row>
    <row r="172" spans="1:190" s="21" customFormat="1" ht="34.15" hidden="1" customHeight="1" thickBot="1" x14ac:dyDescent="0.3">
      <c r="A172" s="58">
        <v>15</v>
      </c>
      <c r="B172" s="219"/>
      <c r="C172" s="248" t="s">
        <v>439</v>
      </c>
      <c r="D172" s="248" t="s">
        <v>184</v>
      </c>
      <c r="E172" s="246" t="s">
        <v>440</v>
      </c>
      <c r="F172" s="642"/>
      <c r="G172" s="909"/>
      <c r="H172" s="821"/>
      <c r="I172" s="644"/>
      <c r="J172" s="579">
        <f t="shared" si="414"/>
        <v>0</v>
      </c>
      <c r="K172" s="457"/>
      <c r="L172" s="870"/>
      <c r="M172" s="756"/>
      <c r="N172" s="367"/>
      <c r="O172" s="821"/>
      <c r="P172" s="367">
        <f t="shared" si="415"/>
        <v>0</v>
      </c>
      <c r="Q172" s="465"/>
      <c r="R172" s="633">
        <f t="shared" si="417"/>
        <v>0</v>
      </c>
      <c r="S172" s="360">
        <f t="shared" si="418"/>
        <v>0</v>
      </c>
      <c r="T172" s="367">
        <f t="shared" si="419"/>
        <v>0</v>
      </c>
      <c r="U172" s="361">
        <f t="shared" si="420"/>
        <v>0</v>
      </c>
      <c r="V172" s="367">
        <f t="shared" si="421"/>
        <v>0</v>
      </c>
      <c r="W172" s="395"/>
      <c r="X172" s="14"/>
      <c r="Y172" s="354"/>
      <c r="Z172" s="16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</row>
    <row r="173" spans="1:190" s="21" customFormat="1" ht="34.15" customHeight="1" thickBot="1" x14ac:dyDescent="0.3">
      <c r="A173" s="58">
        <v>13</v>
      </c>
      <c r="B173" s="219"/>
      <c r="C173" s="248" t="s">
        <v>397</v>
      </c>
      <c r="D173" s="248" t="s">
        <v>184</v>
      </c>
      <c r="E173" s="246" t="s">
        <v>398</v>
      </c>
      <c r="F173" s="642">
        <v>2000</v>
      </c>
      <c r="G173" s="909">
        <v>2000</v>
      </c>
      <c r="H173" s="643">
        <v>621.6</v>
      </c>
      <c r="I173" s="644">
        <f>H173/H6</f>
        <v>3.8009677302976138E-3</v>
      </c>
      <c r="J173" s="579">
        <f t="shared" ref="J173" si="425">H173-G173</f>
        <v>-1378.4</v>
      </c>
      <c r="K173" s="457">
        <f>H173/G173</f>
        <v>0.31080000000000002</v>
      </c>
      <c r="L173" s="870"/>
      <c r="M173" s="360">
        <v>14.6</v>
      </c>
      <c r="N173" s="367">
        <v>14.6</v>
      </c>
      <c r="O173" s="643">
        <v>14.6</v>
      </c>
      <c r="P173" s="367">
        <f t="shared" ref="P173" si="426">O173-N173</f>
        <v>0</v>
      </c>
      <c r="Q173" s="539">
        <f>O173/N173</f>
        <v>1</v>
      </c>
      <c r="R173" s="633">
        <f t="shared" ref="R173" si="427">SUM(F173,L173)</f>
        <v>2000</v>
      </c>
      <c r="S173" s="360">
        <f t="shared" ref="S173" si="428">SUM(F173,M173)</f>
        <v>2014.6</v>
      </c>
      <c r="T173" s="367">
        <f t="shared" ref="T173" si="429">SUM(G173,N173)</f>
        <v>2014.6</v>
      </c>
      <c r="U173" s="361">
        <f t="shared" ref="U173" si="430">SUM(H173,O173)</f>
        <v>636.20000000000005</v>
      </c>
      <c r="V173" s="367">
        <f t="shared" ref="V173" si="431">U173-T173</f>
        <v>-1378.3999999999999</v>
      </c>
      <c r="W173" s="395">
        <f t="shared" si="424"/>
        <v>0.31579469869949373</v>
      </c>
      <c r="X173" s="14"/>
      <c r="Y173" s="354"/>
      <c r="Z173" s="16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</row>
    <row r="174" spans="1:190" s="21" customFormat="1" ht="23.25" customHeight="1" thickBot="1" x14ac:dyDescent="0.3">
      <c r="A174" s="46">
        <v>14</v>
      </c>
      <c r="B174" s="86">
        <v>180404</v>
      </c>
      <c r="C174" s="92" t="s">
        <v>355</v>
      </c>
      <c r="D174" s="92" t="s">
        <v>187</v>
      </c>
      <c r="E174" s="108" t="s">
        <v>191</v>
      </c>
      <c r="F174" s="634">
        <v>100</v>
      </c>
      <c r="G174" s="907">
        <v>78.5</v>
      </c>
      <c r="H174" s="888">
        <v>0.2</v>
      </c>
      <c r="I174" s="926">
        <f>H174/H6</f>
        <v>1.2229625901858475E-6</v>
      </c>
      <c r="J174" s="635">
        <f t="shared" si="224"/>
        <v>-78.3</v>
      </c>
      <c r="K174" s="597">
        <f>H174/G174</f>
        <v>2.547770700636943E-3</v>
      </c>
      <c r="L174" s="887"/>
      <c r="M174" s="363">
        <v>77.5</v>
      </c>
      <c r="N174" s="363">
        <v>49</v>
      </c>
      <c r="O174" s="888">
        <v>49</v>
      </c>
      <c r="P174" s="464">
        <f t="shared" si="376"/>
        <v>0</v>
      </c>
      <c r="Q174" s="539">
        <f t="shared" ref="Q174" si="432">O174/N174</f>
        <v>1</v>
      </c>
      <c r="R174" s="601">
        <f t="shared" si="267"/>
        <v>100</v>
      </c>
      <c r="S174" s="363">
        <f t="shared" si="268"/>
        <v>177.5</v>
      </c>
      <c r="T174" s="598">
        <f t="shared" si="269"/>
        <v>127.5</v>
      </c>
      <c r="U174" s="599">
        <f t="shared" si="270"/>
        <v>49.2</v>
      </c>
      <c r="V174" s="598">
        <f t="shared" si="271"/>
        <v>-78.3</v>
      </c>
      <c r="W174" s="395">
        <f t="shared" si="424"/>
        <v>0.38588235294117651</v>
      </c>
      <c r="X174" s="14"/>
      <c r="Y174" s="354" t="str">
        <f t="shared" si="226"/>
        <v/>
      </c>
      <c r="Z174" s="169" t="str">
        <f t="shared" si="227"/>
        <v/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</row>
    <row r="175" spans="1:190" s="18" customFormat="1" ht="21.75" hidden="1" customHeight="1" thickBot="1" x14ac:dyDescent="0.3">
      <c r="A175" s="40">
        <v>14</v>
      </c>
      <c r="B175" s="85">
        <v>180409</v>
      </c>
      <c r="C175" s="92" t="s">
        <v>356</v>
      </c>
      <c r="D175" s="96" t="s">
        <v>178</v>
      </c>
      <c r="E175" s="109" t="s">
        <v>192</v>
      </c>
      <c r="F175" s="619"/>
      <c r="G175" s="620"/>
      <c r="H175" s="812"/>
      <c r="I175" s="648"/>
      <c r="J175" s="649">
        <f t="shared" si="224"/>
        <v>0</v>
      </c>
      <c r="K175" s="568"/>
      <c r="L175" s="770"/>
      <c r="M175" s="848"/>
      <c r="N175" s="464"/>
      <c r="O175" s="757"/>
      <c r="P175" s="464">
        <f>SUM(P176:P179)</f>
        <v>0</v>
      </c>
      <c r="Q175" s="465" t="e">
        <f t="shared" ref="Q175:Q209" si="433">O175/N175</f>
        <v>#DIV/0!</v>
      </c>
      <c r="R175" s="463">
        <f t="shared" si="267"/>
        <v>0</v>
      </c>
      <c r="S175" s="379">
        <f t="shared" si="268"/>
        <v>0</v>
      </c>
      <c r="T175" s="464">
        <f t="shared" si="269"/>
        <v>0</v>
      </c>
      <c r="U175" s="371">
        <f t="shared" si="270"/>
        <v>0</v>
      </c>
      <c r="V175" s="464">
        <f t="shared" si="271"/>
        <v>0</v>
      </c>
      <c r="W175" s="395" t="e">
        <f t="shared" si="424"/>
        <v>#DIV/0!</v>
      </c>
      <c r="X175" s="23"/>
      <c r="Y175" s="354" t="str">
        <f t="shared" si="226"/>
        <v/>
      </c>
      <c r="Z175" s="169" t="str">
        <f t="shared" si="227"/>
        <v/>
      </c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</row>
    <row r="176" spans="1:190" ht="18" hidden="1" customHeight="1" thickBot="1" x14ac:dyDescent="0.3">
      <c r="A176" s="41"/>
      <c r="B176" s="235"/>
      <c r="C176" s="47"/>
      <c r="D176" s="47"/>
      <c r="E176" s="77" t="s">
        <v>119</v>
      </c>
      <c r="F176" s="622"/>
      <c r="G176" s="905"/>
      <c r="H176" s="814"/>
      <c r="I176" s="602"/>
      <c r="J176" s="411">
        <f t="shared" si="224"/>
        <v>0</v>
      </c>
      <c r="K176" s="650"/>
      <c r="L176" s="782"/>
      <c r="M176" s="846"/>
      <c r="N176" s="651"/>
      <c r="O176" s="872"/>
      <c r="P176" s="404">
        <f t="shared" si="376"/>
        <v>0</v>
      </c>
      <c r="Q176" s="405" t="e">
        <f t="shared" si="433"/>
        <v>#DIV/0!</v>
      </c>
      <c r="R176" s="652">
        <f t="shared" si="267"/>
        <v>0</v>
      </c>
      <c r="S176" s="383">
        <f t="shared" si="268"/>
        <v>0</v>
      </c>
      <c r="T176" s="653">
        <f t="shared" si="269"/>
        <v>0</v>
      </c>
      <c r="U176" s="654">
        <f t="shared" si="270"/>
        <v>0</v>
      </c>
      <c r="V176" s="653">
        <f t="shared" si="271"/>
        <v>0</v>
      </c>
      <c r="W176" s="395" t="e">
        <f t="shared" si="424"/>
        <v>#DIV/0!</v>
      </c>
      <c r="X176" s="14"/>
      <c r="Y176" s="354" t="str">
        <f t="shared" si="226"/>
        <v/>
      </c>
      <c r="Z176" s="169" t="str">
        <f t="shared" si="227"/>
        <v/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:190" ht="21" hidden="1" customHeight="1" thickBot="1" x14ac:dyDescent="0.3">
      <c r="A177" s="42"/>
      <c r="B177" s="236"/>
      <c r="C177" s="61"/>
      <c r="D177" s="29"/>
      <c r="E177" s="84" t="s">
        <v>193</v>
      </c>
      <c r="F177" s="655"/>
      <c r="G177" s="906"/>
      <c r="H177" s="816"/>
      <c r="I177" s="604"/>
      <c r="J177" s="385">
        <f t="shared" si="224"/>
        <v>0</v>
      </c>
      <c r="K177" s="656"/>
      <c r="L177" s="767"/>
      <c r="M177" s="777"/>
      <c r="N177" s="443"/>
      <c r="O177" s="873"/>
      <c r="P177" s="415">
        <f t="shared" si="376"/>
        <v>0</v>
      </c>
      <c r="Q177" s="567" t="e">
        <f t="shared" si="433"/>
        <v>#DIV/0!</v>
      </c>
      <c r="R177" s="657">
        <f t="shared" si="267"/>
        <v>0</v>
      </c>
      <c r="S177" s="629">
        <f t="shared" si="268"/>
        <v>0</v>
      </c>
      <c r="T177" s="630">
        <f t="shared" si="269"/>
        <v>0</v>
      </c>
      <c r="U177" s="631">
        <f t="shared" si="270"/>
        <v>0</v>
      </c>
      <c r="V177" s="630">
        <f t="shared" si="271"/>
        <v>0</v>
      </c>
      <c r="W177" s="395" t="e">
        <f t="shared" si="424"/>
        <v>#DIV/0!</v>
      </c>
      <c r="X177" s="14"/>
      <c r="Y177" s="354" t="str">
        <f t="shared" si="226"/>
        <v/>
      </c>
      <c r="Z177" s="169" t="str">
        <f t="shared" si="227"/>
        <v/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190" ht="20.25" hidden="1" customHeight="1" thickBot="1" x14ac:dyDescent="0.3">
      <c r="A178" s="41"/>
      <c r="B178" s="234"/>
      <c r="C178" s="29"/>
      <c r="D178" s="47"/>
      <c r="E178" s="77" t="s">
        <v>116</v>
      </c>
      <c r="F178" s="622"/>
      <c r="G178" s="905"/>
      <c r="H178" s="814"/>
      <c r="I178" s="602"/>
      <c r="J178" s="456">
        <f t="shared" si="224"/>
        <v>0</v>
      </c>
      <c r="K178" s="650"/>
      <c r="L178" s="779"/>
      <c r="M178" s="851"/>
      <c r="N178" s="658"/>
      <c r="O178" s="874"/>
      <c r="P178" s="575">
        <f t="shared" si="376"/>
        <v>0</v>
      </c>
      <c r="Q178" s="539" t="e">
        <f t="shared" si="433"/>
        <v>#DIV/0!</v>
      </c>
      <c r="R178" s="601">
        <f t="shared" si="267"/>
        <v>0</v>
      </c>
      <c r="S178" s="360">
        <f t="shared" si="268"/>
        <v>0</v>
      </c>
      <c r="T178" s="367">
        <f t="shared" si="269"/>
        <v>0</v>
      </c>
      <c r="U178" s="361">
        <f t="shared" si="270"/>
        <v>0</v>
      </c>
      <c r="V178" s="367">
        <f t="shared" si="271"/>
        <v>0</v>
      </c>
      <c r="W178" s="395" t="e">
        <f t="shared" si="424"/>
        <v>#DIV/0!</v>
      </c>
      <c r="X178" s="14"/>
      <c r="Y178" s="354" t="str">
        <f t="shared" si="226"/>
        <v/>
      </c>
      <c r="Z178" s="169" t="str">
        <f t="shared" si="227"/>
        <v/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:190" ht="21.75" hidden="1" customHeight="1" thickBot="1" x14ac:dyDescent="0.3">
      <c r="A179" s="43"/>
      <c r="B179" s="236"/>
      <c r="C179" s="61"/>
      <c r="D179" s="61"/>
      <c r="E179" s="79" t="s">
        <v>66</v>
      </c>
      <c r="F179" s="659"/>
      <c r="G179" s="910"/>
      <c r="H179" s="822"/>
      <c r="I179" s="605"/>
      <c r="J179" s="566">
        <f t="shared" si="224"/>
        <v>0</v>
      </c>
      <c r="K179" s="660"/>
      <c r="L179" s="857"/>
      <c r="M179" s="858"/>
      <c r="N179" s="393"/>
      <c r="O179" s="820"/>
      <c r="P179" s="575">
        <f t="shared" si="376"/>
        <v>0</v>
      </c>
      <c r="Q179" s="661" t="e">
        <f t="shared" si="433"/>
        <v>#DIV/0!</v>
      </c>
      <c r="R179" s="633">
        <f t="shared" si="267"/>
        <v>0</v>
      </c>
      <c r="S179" s="360">
        <f t="shared" si="268"/>
        <v>0</v>
      </c>
      <c r="T179" s="367">
        <f t="shared" si="269"/>
        <v>0</v>
      </c>
      <c r="U179" s="361">
        <f t="shared" si="270"/>
        <v>0</v>
      </c>
      <c r="V179" s="367">
        <f t="shared" si="271"/>
        <v>0</v>
      </c>
      <c r="W179" s="395" t="e">
        <f t="shared" si="424"/>
        <v>#DIV/0!</v>
      </c>
      <c r="X179" s="14"/>
      <c r="Y179" s="354" t="str">
        <f t="shared" ref="Y179:Y230" si="434">IF(J179&lt;=0,"",IF(J179&gt;0,"НІ"))</f>
        <v/>
      </c>
      <c r="Z179" s="169" t="str">
        <f t="shared" ref="Z179:Z230" si="435">IF(P179&lt;=0,"",IF(P179&gt;0,"НІ"))</f>
        <v/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1:190" s="48" customFormat="1" ht="22.5" hidden="1" customHeight="1" thickBot="1" x14ac:dyDescent="0.3">
      <c r="A180" s="40">
        <v>15</v>
      </c>
      <c r="B180" s="231">
        <v>180410</v>
      </c>
      <c r="C180" s="92" t="s">
        <v>186</v>
      </c>
      <c r="D180" s="92" t="s">
        <v>187</v>
      </c>
      <c r="E180" s="108" t="s">
        <v>120</v>
      </c>
      <c r="F180" s="619"/>
      <c r="G180" s="620"/>
      <c r="H180" s="812"/>
      <c r="I180" s="662"/>
      <c r="J180" s="467"/>
      <c r="K180" s="395"/>
      <c r="L180" s="875"/>
      <c r="M180" s="756"/>
      <c r="N180" s="464"/>
      <c r="O180" s="812"/>
      <c r="P180" s="367">
        <f t="shared" si="376"/>
        <v>0</v>
      </c>
      <c r="Q180" s="465" t="e">
        <f t="shared" si="433"/>
        <v>#DIV/0!</v>
      </c>
      <c r="R180" s="633">
        <f>SUM(F180,L180)</f>
        <v>0</v>
      </c>
      <c r="S180" s="360">
        <f>SUM(F180,M180)</f>
        <v>0</v>
      </c>
      <c r="T180" s="367">
        <f>SUM(G180,N180)</f>
        <v>0</v>
      </c>
      <c r="U180" s="361">
        <f>SUM(H180,O180)</f>
        <v>0</v>
      </c>
      <c r="V180" s="367">
        <f>U180-T180</f>
        <v>0</v>
      </c>
      <c r="W180" s="395" t="e">
        <f t="shared" si="424"/>
        <v>#DIV/0!</v>
      </c>
      <c r="X180" s="24"/>
      <c r="Y180" s="354" t="str">
        <f t="shared" si="434"/>
        <v/>
      </c>
      <c r="Z180" s="169" t="str">
        <f t="shared" si="435"/>
        <v/>
      </c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</row>
    <row r="181" spans="1:190" ht="32.25" hidden="1" customHeight="1" thickBot="1" x14ac:dyDescent="0.3">
      <c r="A181" s="58">
        <v>16</v>
      </c>
      <c r="B181" s="237" t="s">
        <v>39</v>
      </c>
      <c r="C181" s="57" t="s">
        <v>197</v>
      </c>
      <c r="D181" s="57" t="s">
        <v>196</v>
      </c>
      <c r="E181" s="80" t="s">
        <v>82</v>
      </c>
      <c r="F181" s="663"/>
      <c r="G181" s="909"/>
      <c r="H181" s="821"/>
      <c r="I181" s="644">
        <f>H181/H6</f>
        <v>0</v>
      </c>
      <c r="J181" s="579">
        <f t="shared" si="224"/>
        <v>0</v>
      </c>
      <c r="K181" s="664" t="e">
        <f t="shared" ref="K181:K187" si="436">H181/G181</f>
        <v>#DIV/0!</v>
      </c>
      <c r="L181" s="875"/>
      <c r="M181" s="756"/>
      <c r="N181" s="367"/>
      <c r="O181" s="821"/>
      <c r="P181" s="367">
        <f>O181-N181</f>
        <v>0</v>
      </c>
      <c r="Q181" s="468"/>
      <c r="R181" s="633">
        <f t="shared" si="267"/>
        <v>0</v>
      </c>
      <c r="S181" s="360">
        <f t="shared" si="268"/>
        <v>0</v>
      </c>
      <c r="T181" s="367">
        <f t="shared" si="269"/>
        <v>0</v>
      </c>
      <c r="U181" s="361">
        <f t="shared" si="270"/>
        <v>0</v>
      </c>
      <c r="V181" s="367">
        <f t="shared" si="271"/>
        <v>0</v>
      </c>
      <c r="W181" s="395" t="e">
        <f t="shared" si="424"/>
        <v>#DIV/0!</v>
      </c>
      <c r="X181" s="14"/>
      <c r="Y181" s="354" t="str">
        <f t="shared" si="434"/>
        <v/>
      </c>
      <c r="Z181" s="169" t="str">
        <f t="shared" si="435"/>
        <v/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1:190" s="56" customFormat="1" ht="24.75" hidden="1" customHeight="1" thickBot="1" x14ac:dyDescent="0.3">
      <c r="A182" s="44"/>
      <c r="B182" s="238"/>
      <c r="C182" s="99"/>
      <c r="D182" s="99"/>
      <c r="E182" s="88" t="s">
        <v>126</v>
      </c>
      <c r="F182" s="665"/>
      <c r="G182" s="911"/>
      <c r="H182" s="823"/>
      <c r="I182" s="666">
        <f>H182/H6</f>
        <v>0</v>
      </c>
      <c r="J182" s="649">
        <f t="shared" si="224"/>
        <v>0</v>
      </c>
      <c r="K182" s="582" t="e">
        <f t="shared" si="436"/>
        <v>#DIV/0!</v>
      </c>
      <c r="L182" s="864"/>
      <c r="M182" s="865"/>
      <c r="N182" s="389"/>
      <c r="O182" s="823"/>
      <c r="P182" s="389"/>
      <c r="Q182" s="613"/>
      <c r="R182" s="667">
        <f t="shared" si="267"/>
        <v>0</v>
      </c>
      <c r="S182" s="360">
        <f t="shared" si="268"/>
        <v>0</v>
      </c>
      <c r="T182" s="367">
        <f>SUM(G182,N182)</f>
        <v>0</v>
      </c>
      <c r="U182" s="361">
        <f>SUM(H182,O182)</f>
        <v>0</v>
      </c>
      <c r="V182" s="367">
        <f>U182-T182</f>
        <v>0</v>
      </c>
      <c r="W182" s="395" t="e">
        <f t="shared" si="424"/>
        <v>#DIV/0!</v>
      </c>
      <c r="X182" s="53"/>
      <c r="Y182" s="354" t="str">
        <f t="shared" si="434"/>
        <v/>
      </c>
      <c r="Z182" s="169" t="str">
        <f t="shared" si="435"/>
        <v/>
      </c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</row>
    <row r="183" spans="1:190" ht="25.5" hidden="1" customHeight="1" thickBot="1" x14ac:dyDescent="0.3">
      <c r="A183" s="40">
        <v>17</v>
      </c>
      <c r="B183" s="232" t="s">
        <v>85</v>
      </c>
      <c r="C183" s="34"/>
      <c r="D183" s="34"/>
      <c r="E183" s="73" t="s">
        <v>115</v>
      </c>
      <c r="F183" s="619"/>
      <c r="G183" s="620"/>
      <c r="H183" s="812"/>
      <c r="I183" s="542">
        <f>H183/H6</f>
        <v>0</v>
      </c>
      <c r="J183" s="467">
        <f t="shared" si="224"/>
        <v>0</v>
      </c>
      <c r="K183" s="395" t="e">
        <f t="shared" si="436"/>
        <v>#DIV/0!</v>
      </c>
      <c r="L183" s="781"/>
      <c r="M183" s="848"/>
      <c r="N183" s="464"/>
      <c r="O183" s="810"/>
      <c r="P183" s="464">
        <f>O183-N183</f>
        <v>0</v>
      </c>
      <c r="Q183" s="465"/>
      <c r="R183" s="463">
        <f t="shared" si="267"/>
        <v>0</v>
      </c>
      <c r="S183" s="379">
        <f t="shared" si="268"/>
        <v>0</v>
      </c>
      <c r="T183" s="464">
        <f t="shared" si="269"/>
        <v>0</v>
      </c>
      <c r="U183" s="371">
        <f t="shared" si="270"/>
        <v>0</v>
      </c>
      <c r="V183" s="464">
        <f t="shared" si="271"/>
        <v>0</v>
      </c>
      <c r="W183" s="395" t="e">
        <f t="shared" si="424"/>
        <v>#DIV/0!</v>
      </c>
      <c r="X183" s="14"/>
      <c r="Y183" s="354" t="str">
        <f t="shared" si="434"/>
        <v/>
      </c>
      <c r="Z183" s="169" t="str">
        <f t="shared" si="435"/>
        <v/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1:190" s="56" customFormat="1" ht="27" hidden="1" customHeight="1" thickBot="1" x14ac:dyDescent="0.3">
      <c r="A184" s="40"/>
      <c r="B184" s="232"/>
      <c r="C184" s="99"/>
      <c r="D184" s="99"/>
      <c r="E184" s="88" t="s">
        <v>127</v>
      </c>
      <c r="F184" s="668"/>
      <c r="G184" s="912"/>
      <c r="H184" s="824"/>
      <c r="I184" s="666">
        <f>H184/H6</f>
        <v>0</v>
      </c>
      <c r="J184" s="649">
        <f>H184-G184</f>
        <v>0</v>
      </c>
      <c r="K184" s="582" t="e">
        <f t="shared" si="436"/>
        <v>#DIV/0!</v>
      </c>
      <c r="L184" s="781"/>
      <c r="M184" s="848"/>
      <c r="N184" s="464"/>
      <c r="O184" s="810"/>
      <c r="P184" s="464"/>
      <c r="Q184" s="465"/>
      <c r="R184" s="633">
        <f t="shared" si="267"/>
        <v>0</v>
      </c>
      <c r="S184" s="360">
        <f t="shared" si="268"/>
        <v>0</v>
      </c>
      <c r="T184" s="464">
        <f>SUM(G184,N184)</f>
        <v>0</v>
      </c>
      <c r="U184" s="371">
        <f>SUM(H184,O184)</f>
        <v>0</v>
      </c>
      <c r="V184" s="464">
        <f>U184-T184</f>
        <v>0</v>
      </c>
      <c r="W184" s="395" t="e">
        <f t="shared" si="424"/>
        <v>#DIV/0!</v>
      </c>
      <c r="X184" s="53"/>
      <c r="Y184" s="354" t="str">
        <f t="shared" si="434"/>
        <v/>
      </c>
      <c r="Z184" s="169" t="str">
        <f t="shared" si="435"/>
        <v/>
      </c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</row>
    <row r="185" spans="1:190" ht="32.25" hidden="1" customHeight="1" thickBot="1" x14ac:dyDescent="0.3">
      <c r="A185" s="58">
        <v>17</v>
      </c>
      <c r="B185" s="237" t="s">
        <v>39</v>
      </c>
      <c r="C185" s="57" t="s">
        <v>290</v>
      </c>
      <c r="D185" s="57" t="s">
        <v>289</v>
      </c>
      <c r="E185" s="80" t="s">
        <v>288</v>
      </c>
      <c r="F185" s="663"/>
      <c r="G185" s="909"/>
      <c r="H185" s="821"/>
      <c r="I185" s="644">
        <f>H185/H6</f>
        <v>0</v>
      </c>
      <c r="J185" s="579">
        <f t="shared" ref="J185:J186" si="437">H185-G185</f>
        <v>0</v>
      </c>
      <c r="K185" s="395" t="e">
        <f t="shared" si="436"/>
        <v>#DIV/0!</v>
      </c>
      <c r="L185" s="870"/>
      <c r="M185" s="756"/>
      <c r="N185" s="367"/>
      <c r="O185" s="821"/>
      <c r="P185" s="367">
        <f>O185-N185</f>
        <v>0</v>
      </c>
      <c r="Q185" s="539" t="e">
        <f t="shared" si="433"/>
        <v>#DIV/0!</v>
      </c>
      <c r="R185" s="633">
        <f t="shared" ref="R185" si="438">SUM(F185,L185)</f>
        <v>0</v>
      </c>
      <c r="S185" s="360">
        <f t="shared" ref="S185" si="439">SUM(F185,M185)</f>
        <v>0</v>
      </c>
      <c r="T185" s="367">
        <f t="shared" ref="T185" si="440">SUM(G185,N185)</f>
        <v>0</v>
      </c>
      <c r="U185" s="361">
        <f t="shared" ref="U185" si="441">SUM(H185,O185)</f>
        <v>0</v>
      </c>
      <c r="V185" s="367">
        <f t="shared" ref="V185:V186" si="442">U185-T185</f>
        <v>0</v>
      </c>
      <c r="W185" s="395" t="e">
        <f t="shared" si="424"/>
        <v>#DIV/0!</v>
      </c>
      <c r="X185" s="14"/>
      <c r="Y185" s="354" t="str">
        <f t="shared" ref="Y185" si="443">IF(J185&lt;=0,"",IF(J185&gt;0,"НІ"))</f>
        <v/>
      </c>
      <c r="Z185" s="169" t="str">
        <f t="shared" ref="Z185" si="444">IF(P185&lt;=0,"",IF(P185&gt;0,"НІ"))</f>
        <v/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1:190" s="177" customFormat="1" ht="31.5" hidden="1" customHeight="1" thickBot="1" x14ac:dyDescent="0.3">
      <c r="A186" s="184"/>
      <c r="B186" s="239"/>
      <c r="C186" s="179"/>
      <c r="D186" s="179"/>
      <c r="E186" s="183" t="s">
        <v>291</v>
      </c>
      <c r="F186" s="669"/>
      <c r="G186" s="913"/>
      <c r="H186" s="825"/>
      <c r="I186" s="670">
        <f>H186/H6</f>
        <v>0</v>
      </c>
      <c r="J186" s="671">
        <f t="shared" si="437"/>
        <v>0</v>
      </c>
      <c r="K186" s="672" t="e">
        <f t="shared" si="436"/>
        <v>#DIV/0!</v>
      </c>
      <c r="L186" s="876"/>
      <c r="M186" s="877"/>
      <c r="N186" s="673"/>
      <c r="O186" s="878"/>
      <c r="P186" s="673">
        <f>O186-N186</f>
        <v>0</v>
      </c>
      <c r="Q186" s="674" t="e">
        <f t="shared" si="433"/>
        <v>#DIV/0!</v>
      </c>
      <c r="R186" s="675">
        <f t="shared" ref="R186" si="445">SUM(F186,L186)</f>
        <v>0</v>
      </c>
      <c r="S186" s="676">
        <f t="shared" ref="S186" si="446">SUM(F186,M186)</f>
        <v>0</v>
      </c>
      <c r="T186" s="677">
        <f t="shared" ref="T186" si="447">SUM(G186,N186)</f>
        <v>0</v>
      </c>
      <c r="U186" s="678">
        <f t="shared" ref="U186" si="448">SUM(H186,O186)</f>
        <v>0</v>
      </c>
      <c r="V186" s="673">
        <f t="shared" si="442"/>
        <v>0</v>
      </c>
      <c r="W186" s="395" t="e">
        <f t="shared" si="424"/>
        <v>#DIV/0!</v>
      </c>
      <c r="X186" s="172"/>
      <c r="Y186" s="357"/>
      <c r="Z186" s="182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75"/>
      <c r="CS186" s="175"/>
      <c r="CT186" s="175"/>
      <c r="CU186" s="175"/>
      <c r="CV186" s="175"/>
      <c r="CW186" s="175"/>
      <c r="CX186" s="175"/>
      <c r="CY186" s="175"/>
      <c r="CZ186" s="175"/>
      <c r="DA186" s="175"/>
      <c r="DB186" s="175"/>
      <c r="DC186" s="175"/>
      <c r="DD186" s="175"/>
      <c r="DE186" s="175"/>
      <c r="DF186" s="175"/>
      <c r="DG186" s="175"/>
      <c r="DH186" s="175"/>
      <c r="DI186" s="175"/>
      <c r="DJ186" s="175"/>
      <c r="DK186" s="175"/>
      <c r="DL186" s="175"/>
      <c r="DM186" s="175"/>
      <c r="DN186" s="175"/>
      <c r="DO186" s="175"/>
      <c r="DP186" s="175"/>
      <c r="DQ186" s="175"/>
      <c r="DR186" s="175"/>
      <c r="DS186" s="175"/>
      <c r="DT186" s="175"/>
      <c r="DU186" s="175"/>
      <c r="DV186" s="175"/>
      <c r="DW186" s="175"/>
      <c r="DX186" s="175"/>
      <c r="DY186" s="175"/>
      <c r="DZ186" s="175"/>
      <c r="EA186" s="175"/>
      <c r="EB186" s="175"/>
      <c r="EC186" s="175"/>
      <c r="ED186" s="175"/>
      <c r="EE186" s="175"/>
      <c r="EF186" s="175"/>
      <c r="EG186" s="175"/>
      <c r="EH186" s="175"/>
      <c r="EI186" s="175"/>
      <c r="EJ186" s="175"/>
      <c r="EK186" s="175"/>
      <c r="EL186" s="175"/>
      <c r="EM186" s="175"/>
      <c r="EN186" s="175"/>
      <c r="EO186" s="175"/>
      <c r="EP186" s="175"/>
      <c r="EQ186" s="175"/>
      <c r="ER186" s="175"/>
      <c r="ES186" s="175"/>
      <c r="ET186" s="175"/>
      <c r="EU186" s="175"/>
      <c r="EV186" s="175"/>
      <c r="EW186" s="175"/>
      <c r="EX186" s="175"/>
      <c r="EY186" s="175"/>
      <c r="EZ186" s="175"/>
      <c r="FA186" s="175"/>
      <c r="FB186" s="175"/>
      <c r="FC186" s="175"/>
      <c r="FD186" s="175"/>
      <c r="FE186" s="175"/>
      <c r="FF186" s="175"/>
      <c r="FG186" s="175"/>
      <c r="FH186" s="175"/>
      <c r="FI186" s="175"/>
      <c r="FJ186" s="175"/>
      <c r="FK186" s="175"/>
      <c r="FL186" s="175"/>
      <c r="FM186" s="175"/>
      <c r="FN186" s="175"/>
      <c r="FO186" s="175"/>
      <c r="FP186" s="175"/>
      <c r="FQ186" s="175"/>
      <c r="FR186" s="175"/>
      <c r="FS186" s="175"/>
      <c r="FT186" s="175"/>
      <c r="FU186" s="175"/>
      <c r="FV186" s="175"/>
      <c r="FW186" s="175"/>
      <c r="FX186" s="175"/>
      <c r="FY186" s="175"/>
      <c r="FZ186" s="175"/>
      <c r="GA186" s="175"/>
      <c r="GB186" s="175"/>
      <c r="GC186" s="175"/>
      <c r="GD186" s="175"/>
      <c r="GE186" s="175"/>
      <c r="GF186" s="175"/>
      <c r="GG186" s="175"/>
      <c r="GH186" s="175"/>
    </row>
    <row r="187" spans="1:190" ht="33.75" hidden="1" customHeight="1" thickBot="1" x14ac:dyDescent="0.3">
      <c r="A187" s="44">
        <v>18</v>
      </c>
      <c r="B187" s="240" t="s">
        <v>110</v>
      </c>
      <c r="C187" s="95" t="s">
        <v>194</v>
      </c>
      <c r="D187" s="95" t="s">
        <v>195</v>
      </c>
      <c r="E187" s="110" t="s">
        <v>111</v>
      </c>
      <c r="F187" s="679"/>
      <c r="G187" s="909"/>
      <c r="H187" s="821"/>
      <c r="I187" s="644">
        <f>H187/H6</f>
        <v>0</v>
      </c>
      <c r="J187" s="579">
        <f t="shared" ref="J187:J217" si="449">H187-G187</f>
        <v>0</v>
      </c>
      <c r="K187" s="457" t="e">
        <f t="shared" si="436"/>
        <v>#DIV/0!</v>
      </c>
      <c r="L187" s="879"/>
      <c r="M187" s="861"/>
      <c r="N187" s="598"/>
      <c r="O187" s="796"/>
      <c r="P187" s="598">
        <f t="shared" si="376"/>
        <v>0</v>
      </c>
      <c r="Q187" s="468"/>
      <c r="R187" s="633">
        <f>SUM(F187,L187)</f>
        <v>0</v>
      </c>
      <c r="S187" s="360">
        <f>SUM(F187,M187)</f>
        <v>0</v>
      </c>
      <c r="T187" s="367">
        <f>SUM(G187,N187)</f>
        <v>0</v>
      </c>
      <c r="U187" s="361">
        <f>SUM(H187,O187)</f>
        <v>0</v>
      </c>
      <c r="V187" s="598">
        <f>U187-T187</f>
        <v>0</v>
      </c>
      <c r="W187" s="395" t="e">
        <f t="shared" si="424"/>
        <v>#DIV/0!</v>
      </c>
      <c r="X187" s="14"/>
      <c r="Y187" s="354" t="str">
        <f t="shared" si="434"/>
        <v/>
      </c>
      <c r="Z187" s="169" t="str">
        <f t="shared" si="435"/>
        <v/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:190" ht="28.5" hidden="1" customHeight="1" thickBot="1" x14ac:dyDescent="0.3">
      <c r="A188" s="40">
        <v>19</v>
      </c>
      <c r="B188" s="232" t="s">
        <v>30</v>
      </c>
      <c r="C188" s="92" t="s">
        <v>199</v>
      </c>
      <c r="D188" s="92" t="s">
        <v>200</v>
      </c>
      <c r="E188" s="75" t="s">
        <v>63</v>
      </c>
      <c r="F188" s="614"/>
      <c r="G188" s="615"/>
      <c r="H188" s="810"/>
      <c r="I188" s="542">
        <f>H188/H6</f>
        <v>0</v>
      </c>
      <c r="J188" s="649">
        <f t="shared" si="449"/>
        <v>0</v>
      </c>
      <c r="K188" s="395"/>
      <c r="L188" s="781"/>
      <c r="M188" s="848"/>
      <c r="N188" s="464"/>
      <c r="O188" s="810"/>
      <c r="P188" s="464">
        <f t="shared" si="376"/>
        <v>0</v>
      </c>
      <c r="Q188" s="465" t="e">
        <f t="shared" si="433"/>
        <v>#DIV/0!</v>
      </c>
      <c r="R188" s="463">
        <f t="shared" si="267"/>
        <v>0</v>
      </c>
      <c r="S188" s="379">
        <f t="shared" si="268"/>
        <v>0</v>
      </c>
      <c r="T188" s="464">
        <f t="shared" si="269"/>
        <v>0</v>
      </c>
      <c r="U188" s="371">
        <f t="shared" si="270"/>
        <v>0</v>
      </c>
      <c r="V188" s="464">
        <f t="shared" si="271"/>
        <v>0</v>
      </c>
      <c r="W188" s="395" t="e">
        <f t="shared" si="424"/>
        <v>#DIV/0!</v>
      </c>
      <c r="X188" s="14"/>
      <c r="Y188" s="354" t="str">
        <f t="shared" si="434"/>
        <v/>
      </c>
      <c r="Z188" s="169" t="str">
        <f t="shared" si="435"/>
        <v/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:190" ht="31.5" hidden="1" customHeight="1" thickBot="1" x14ac:dyDescent="0.3">
      <c r="A189" s="40">
        <v>20</v>
      </c>
      <c r="B189" s="232" t="s">
        <v>31</v>
      </c>
      <c r="C189" s="92" t="s">
        <v>201</v>
      </c>
      <c r="D189" s="96" t="s">
        <v>202</v>
      </c>
      <c r="E189" s="148" t="s">
        <v>32</v>
      </c>
      <c r="F189" s="680"/>
      <c r="G189" s="618"/>
      <c r="H189" s="810"/>
      <c r="I189" s="542">
        <f>H189/H6</f>
        <v>0</v>
      </c>
      <c r="J189" s="590">
        <f t="shared" si="449"/>
        <v>0</v>
      </c>
      <c r="K189" s="395"/>
      <c r="L189" s="781"/>
      <c r="M189" s="848"/>
      <c r="N189" s="464"/>
      <c r="O189" s="810"/>
      <c r="P189" s="464">
        <f t="shared" si="376"/>
        <v>0</v>
      </c>
      <c r="Q189" s="465" t="e">
        <f t="shared" ref="Q189:Q192" si="450">O189/N189</f>
        <v>#DIV/0!</v>
      </c>
      <c r="R189" s="463">
        <f t="shared" si="267"/>
        <v>0</v>
      </c>
      <c r="S189" s="379">
        <f t="shared" si="268"/>
        <v>0</v>
      </c>
      <c r="T189" s="464">
        <f t="shared" si="269"/>
        <v>0</v>
      </c>
      <c r="U189" s="371">
        <f t="shared" si="270"/>
        <v>0</v>
      </c>
      <c r="V189" s="464">
        <f t="shared" si="271"/>
        <v>0</v>
      </c>
      <c r="W189" s="395" t="e">
        <f t="shared" si="424"/>
        <v>#DIV/0!</v>
      </c>
      <c r="X189" s="14"/>
      <c r="Y189" s="354" t="str">
        <f t="shared" si="434"/>
        <v/>
      </c>
      <c r="Z189" s="169" t="str">
        <f t="shared" si="435"/>
        <v/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1:190" s="21" customFormat="1" ht="23.25" hidden="1" customHeight="1" thickBot="1" x14ac:dyDescent="0.3">
      <c r="A190" s="46">
        <v>18</v>
      </c>
      <c r="B190" s="86">
        <v>180404</v>
      </c>
      <c r="C190" s="92" t="s">
        <v>387</v>
      </c>
      <c r="D190" s="92" t="s">
        <v>189</v>
      </c>
      <c r="E190" s="108" t="s">
        <v>190</v>
      </c>
      <c r="F190" s="634"/>
      <c r="G190" s="907"/>
      <c r="H190" s="818"/>
      <c r="I190" s="596">
        <f>H190/H6</f>
        <v>0</v>
      </c>
      <c r="J190" s="635">
        <f t="shared" si="449"/>
        <v>0</v>
      </c>
      <c r="K190" s="597"/>
      <c r="L190" s="860"/>
      <c r="M190" s="862"/>
      <c r="N190" s="598"/>
      <c r="O190" s="818"/>
      <c r="P190" s="464">
        <f t="shared" ref="P190:P201" si="451">O190-N190</f>
        <v>0</v>
      </c>
      <c r="Q190" s="600" t="e">
        <f t="shared" si="450"/>
        <v>#DIV/0!</v>
      </c>
      <c r="R190" s="601">
        <f t="shared" ref="R190" si="452">SUM(F190,L190)</f>
        <v>0</v>
      </c>
      <c r="S190" s="363">
        <f t="shared" ref="S190" si="453">SUM(F190,M190)</f>
        <v>0</v>
      </c>
      <c r="T190" s="598">
        <f t="shared" ref="T190" si="454">SUM(G190,N190)</f>
        <v>0</v>
      </c>
      <c r="U190" s="599">
        <f t="shared" ref="U190" si="455">SUM(H190,O190)</f>
        <v>0</v>
      </c>
      <c r="V190" s="598">
        <f t="shared" ref="V190" si="456">U190-T190</f>
        <v>0</v>
      </c>
      <c r="W190" s="395" t="e">
        <f t="shared" si="424"/>
        <v>#DIV/0!</v>
      </c>
      <c r="X190" s="14"/>
      <c r="Y190" s="354" t="str">
        <f t="shared" si="434"/>
        <v/>
      </c>
      <c r="Z190" s="169" t="str">
        <f t="shared" si="435"/>
        <v/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</row>
    <row r="191" spans="1:190" s="3" customFormat="1" ht="29.45" hidden="1" customHeight="1" thickBot="1" x14ac:dyDescent="0.3">
      <c r="A191" s="58">
        <v>19</v>
      </c>
      <c r="B191" s="219"/>
      <c r="C191" s="220" t="s">
        <v>388</v>
      </c>
      <c r="D191" s="92" t="s">
        <v>178</v>
      </c>
      <c r="E191" s="108" t="s">
        <v>389</v>
      </c>
      <c r="F191" s="681"/>
      <c r="G191" s="909"/>
      <c r="H191" s="821"/>
      <c r="I191" s="647">
        <f>H191/H6</f>
        <v>0</v>
      </c>
      <c r="J191" s="635">
        <f t="shared" ref="J191:J194" si="457">H191-G191</f>
        <v>0</v>
      </c>
      <c r="K191" s="597" t="e">
        <f t="shared" ref="K191:K192" si="458">H191/G191</f>
        <v>#DIV/0!</v>
      </c>
      <c r="L191" s="870"/>
      <c r="M191" s="756"/>
      <c r="N191" s="367"/>
      <c r="O191" s="821"/>
      <c r="P191" s="464">
        <f t="shared" si="451"/>
        <v>0</v>
      </c>
      <c r="Q191" s="539"/>
      <c r="R191" s="601">
        <f t="shared" ref="R191:R196" si="459">SUM(F191,L191)</f>
        <v>0</v>
      </c>
      <c r="S191" s="363">
        <f t="shared" ref="S191:S196" si="460">SUM(F191,M191)</f>
        <v>0</v>
      </c>
      <c r="T191" s="598">
        <f t="shared" ref="T191:T196" si="461">SUM(G191,N191)</f>
        <v>0</v>
      </c>
      <c r="U191" s="599">
        <f t="shared" ref="U191:U196" si="462">SUM(H191,O191)</f>
        <v>0</v>
      </c>
      <c r="V191" s="598">
        <f t="shared" ref="V191:V196" si="463">U191-T191</f>
        <v>0</v>
      </c>
      <c r="W191" s="395" t="e">
        <f t="shared" si="424"/>
        <v>#DIV/0!</v>
      </c>
      <c r="X191" s="14"/>
      <c r="Y191" s="354"/>
      <c r="Z191" s="16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1:190" s="3" customFormat="1" ht="29.45" hidden="1" customHeight="1" thickBot="1" x14ac:dyDescent="0.3">
      <c r="A192" s="58">
        <v>20</v>
      </c>
      <c r="B192" s="219"/>
      <c r="C192" s="220" t="s">
        <v>390</v>
      </c>
      <c r="D192" s="92" t="s">
        <v>196</v>
      </c>
      <c r="E192" s="108" t="s">
        <v>391</v>
      </c>
      <c r="F192" s="681"/>
      <c r="G192" s="909"/>
      <c r="H192" s="821"/>
      <c r="I192" s="596">
        <f>H192/H6</f>
        <v>0</v>
      </c>
      <c r="J192" s="635">
        <f t="shared" si="457"/>
        <v>0</v>
      </c>
      <c r="K192" s="597" t="e">
        <f t="shared" si="458"/>
        <v>#DIV/0!</v>
      </c>
      <c r="L192" s="870"/>
      <c r="M192" s="871"/>
      <c r="N192" s="367"/>
      <c r="O192" s="821"/>
      <c r="P192" s="464">
        <f t="shared" si="451"/>
        <v>0</v>
      </c>
      <c r="Q192" s="600" t="e">
        <f t="shared" si="450"/>
        <v>#DIV/0!</v>
      </c>
      <c r="R192" s="601">
        <f t="shared" si="459"/>
        <v>0</v>
      </c>
      <c r="S192" s="363">
        <f t="shared" si="460"/>
        <v>0</v>
      </c>
      <c r="T192" s="598">
        <f t="shared" si="461"/>
        <v>0</v>
      </c>
      <c r="U192" s="599">
        <f t="shared" si="462"/>
        <v>0</v>
      </c>
      <c r="V192" s="598">
        <f t="shared" si="463"/>
        <v>0</v>
      </c>
      <c r="W192" s="395" t="e">
        <f t="shared" si="424"/>
        <v>#DIV/0!</v>
      </c>
      <c r="X192" s="14"/>
      <c r="Y192" s="354"/>
      <c r="Z192" s="16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1:190" s="292" customFormat="1" ht="30" hidden="1" customHeight="1" x14ac:dyDescent="0.25">
      <c r="A193" s="330"/>
      <c r="B193" s="320"/>
      <c r="C193" s="339"/>
      <c r="D193" s="340"/>
      <c r="E193" s="341" t="s">
        <v>424</v>
      </c>
      <c r="F193" s="880">
        <v>199.9</v>
      </c>
      <c r="G193" s="450">
        <v>199.9</v>
      </c>
      <c r="H193" s="523">
        <v>199.9</v>
      </c>
      <c r="I193" s="503">
        <f>H193/H6</f>
        <v>1.2223511088907545E-3</v>
      </c>
      <c r="J193" s="434">
        <f t="shared" si="457"/>
        <v>0</v>
      </c>
      <c r="K193" s="487">
        <f>H193/G193</f>
        <v>1</v>
      </c>
      <c r="L193" s="524"/>
      <c r="M193" s="522"/>
      <c r="N193" s="891"/>
      <c r="O193" s="523"/>
      <c r="P193" s="682">
        <f t="shared" si="451"/>
        <v>0</v>
      </c>
      <c r="Q193" s="449"/>
      <c r="R193" s="440">
        <f t="shared" si="459"/>
        <v>199.9</v>
      </c>
      <c r="S193" s="437">
        <f t="shared" si="460"/>
        <v>199.9</v>
      </c>
      <c r="T193" s="437">
        <f t="shared" si="461"/>
        <v>199.9</v>
      </c>
      <c r="U193" s="441">
        <f t="shared" si="462"/>
        <v>199.9</v>
      </c>
      <c r="V193" s="437">
        <f t="shared" si="463"/>
        <v>0</v>
      </c>
      <c r="W193" s="683">
        <f t="shared" si="424"/>
        <v>1</v>
      </c>
      <c r="X193" s="290"/>
      <c r="Y193" s="355"/>
      <c r="Z193" s="253"/>
      <c r="AA193" s="291"/>
      <c r="AB193" s="291"/>
      <c r="AC193" s="291"/>
      <c r="AD193" s="291"/>
      <c r="AE193" s="291"/>
      <c r="AF193" s="291"/>
      <c r="AG193" s="291"/>
      <c r="AH193" s="291"/>
      <c r="AI193" s="291"/>
      <c r="AJ193" s="291"/>
      <c r="AK193" s="291"/>
      <c r="AL193" s="291"/>
      <c r="AM193" s="291"/>
      <c r="AN193" s="291"/>
      <c r="AO193" s="291"/>
      <c r="AP193" s="291"/>
      <c r="AQ193" s="291"/>
      <c r="AR193" s="291"/>
      <c r="AS193" s="291"/>
      <c r="AT193" s="291"/>
      <c r="AU193" s="291"/>
      <c r="AV193" s="291"/>
      <c r="AW193" s="291"/>
      <c r="AX193" s="291"/>
      <c r="AY193" s="291"/>
      <c r="AZ193" s="291"/>
      <c r="BA193" s="291"/>
      <c r="BB193" s="291"/>
      <c r="BC193" s="291"/>
      <c r="BD193" s="291"/>
      <c r="BE193" s="291"/>
      <c r="BF193" s="291"/>
      <c r="BG193" s="291"/>
      <c r="BH193" s="291"/>
      <c r="BI193" s="291"/>
      <c r="BJ193" s="291"/>
      <c r="BK193" s="291"/>
      <c r="BL193" s="291"/>
      <c r="BM193" s="291"/>
      <c r="BN193" s="291"/>
      <c r="BO193" s="291"/>
      <c r="BP193" s="291"/>
      <c r="BQ193" s="291"/>
      <c r="BR193" s="291"/>
      <c r="BS193" s="291"/>
      <c r="BT193" s="291"/>
      <c r="BU193" s="291"/>
      <c r="BV193" s="291"/>
      <c r="BW193" s="291"/>
      <c r="BX193" s="291"/>
      <c r="BY193" s="291"/>
      <c r="BZ193" s="291"/>
      <c r="CA193" s="291"/>
      <c r="CB193" s="291"/>
      <c r="CC193" s="291"/>
      <c r="CD193" s="291"/>
      <c r="CE193" s="291"/>
      <c r="CF193" s="291"/>
      <c r="CG193" s="291"/>
      <c r="CH193" s="291"/>
      <c r="CI193" s="291"/>
      <c r="CJ193" s="291"/>
      <c r="CK193" s="291"/>
      <c r="CL193" s="291"/>
      <c r="CM193" s="291"/>
      <c r="CN193" s="291"/>
      <c r="CO193" s="291"/>
      <c r="CP193" s="291"/>
      <c r="CQ193" s="291"/>
      <c r="CR193" s="291"/>
      <c r="CS193" s="291"/>
      <c r="CT193" s="291"/>
      <c r="CU193" s="291"/>
      <c r="CV193" s="291"/>
      <c r="CW193" s="291"/>
      <c r="CX193" s="291"/>
      <c r="CY193" s="291"/>
      <c r="CZ193" s="291"/>
      <c r="DA193" s="291"/>
      <c r="DB193" s="291"/>
      <c r="DC193" s="291"/>
      <c r="DD193" s="291"/>
      <c r="DE193" s="291"/>
      <c r="DF193" s="291"/>
      <c r="DG193" s="291"/>
      <c r="DH193" s="291"/>
      <c r="DI193" s="291"/>
      <c r="DJ193" s="291"/>
      <c r="DK193" s="291"/>
      <c r="DL193" s="291"/>
      <c r="DM193" s="291"/>
      <c r="DN193" s="291"/>
      <c r="DO193" s="291"/>
      <c r="DP193" s="291"/>
      <c r="DQ193" s="291"/>
      <c r="DR193" s="291"/>
      <c r="DS193" s="291"/>
      <c r="DT193" s="291"/>
      <c r="DU193" s="291"/>
      <c r="DV193" s="291"/>
      <c r="DW193" s="291"/>
      <c r="DX193" s="291"/>
      <c r="DY193" s="291"/>
      <c r="DZ193" s="291"/>
      <c r="EA193" s="291"/>
      <c r="EB193" s="291"/>
      <c r="EC193" s="291"/>
      <c r="ED193" s="291"/>
      <c r="EE193" s="291"/>
      <c r="EF193" s="291"/>
      <c r="EG193" s="291"/>
      <c r="EH193" s="291"/>
      <c r="EI193" s="291"/>
      <c r="EJ193" s="291"/>
      <c r="EK193" s="291"/>
      <c r="EL193" s="291"/>
      <c r="EM193" s="291"/>
      <c r="EN193" s="291"/>
      <c r="EO193" s="291"/>
      <c r="EP193" s="291"/>
      <c r="EQ193" s="291"/>
      <c r="ER193" s="291"/>
      <c r="ES193" s="291"/>
      <c r="ET193" s="291"/>
      <c r="EU193" s="291"/>
      <c r="EV193" s="291"/>
      <c r="EW193" s="291"/>
      <c r="EX193" s="291"/>
      <c r="EY193" s="291"/>
      <c r="EZ193" s="291"/>
      <c r="FA193" s="291"/>
      <c r="FB193" s="291"/>
      <c r="FC193" s="291"/>
      <c r="FD193" s="291"/>
      <c r="FE193" s="291"/>
      <c r="FF193" s="291"/>
      <c r="FG193" s="291"/>
      <c r="FH193" s="291"/>
      <c r="FI193" s="291"/>
      <c r="FJ193" s="291"/>
      <c r="FK193" s="291"/>
      <c r="FL193" s="291"/>
      <c r="FM193" s="291"/>
      <c r="FN193" s="291"/>
      <c r="FO193" s="291"/>
      <c r="FP193" s="291"/>
      <c r="FQ193" s="291"/>
      <c r="FR193" s="291"/>
      <c r="FS193" s="291"/>
      <c r="FT193" s="291"/>
      <c r="FU193" s="291"/>
      <c r="FV193" s="291"/>
      <c r="FW193" s="291"/>
      <c r="FX193" s="291"/>
      <c r="FY193" s="291"/>
      <c r="FZ193" s="291"/>
      <c r="GA193" s="291"/>
      <c r="GB193" s="291"/>
      <c r="GC193" s="291"/>
      <c r="GD193" s="291"/>
      <c r="GE193" s="291"/>
      <c r="GF193" s="291"/>
      <c r="GG193" s="291"/>
      <c r="GH193" s="291"/>
    </row>
    <row r="194" spans="1:190" s="292" customFormat="1" ht="50.25" hidden="1" customHeight="1" x14ac:dyDescent="0.25">
      <c r="A194" s="342"/>
      <c r="B194" s="343"/>
      <c r="C194" s="344"/>
      <c r="D194" s="340"/>
      <c r="E194" s="316" t="s">
        <v>430</v>
      </c>
      <c r="F194" s="881">
        <v>198.2</v>
      </c>
      <c r="G194" s="450">
        <v>198.2</v>
      </c>
      <c r="H194" s="523">
        <v>198.2</v>
      </c>
      <c r="I194" s="503">
        <f>H194/H6</f>
        <v>1.2119559268741747E-3</v>
      </c>
      <c r="J194" s="557">
        <f t="shared" si="457"/>
        <v>0</v>
      </c>
      <c r="K194" s="487">
        <f>H194/G194</f>
        <v>1</v>
      </c>
      <c r="L194" s="715">
        <v>1533</v>
      </c>
      <c r="M194" s="714">
        <v>1533</v>
      </c>
      <c r="N194" s="450">
        <v>1533</v>
      </c>
      <c r="O194" s="523">
        <v>1532.1</v>
      </c>
      <c r="P194" s="437">
        <f t="shared" ref="P194" si="464">O194-N194</f>
        <v>-0.90000000000009095</v>
      </c>
      <c r="Q194" s="487">
        <f t="shared" ref="Q194" si="465">O194/N194</f>
        <v>0.99941291585127201</v>
      </c>
      <c r="R194" s="440">
        <f t="shared" ref="R194" si="466">SUM(F194,L194)</f>
        <v>1731.2</v>
      </c>
      <c r="S194" s="437">
        <f t="shared" ref="S194" si="467">SUM(F194,M194)</f>
        <v>1731.2</v>
      </c>
      <c r="T194" s="437">
        <f t="shared" ref="T194" si="468">SUM(G194,N194)</f>
        <v>1731.2</v>
      </c>
      <c r="U194" s="441">
        <f t="shared" ref="U194" si="469">SUM(H194,O194)</f>
        <v>1730.3</v>
      </c>
      <c r="V194" s="437">
        <f t="shared" ref="V194" si="470">U194-T194</f>
        <v>-0.90000000000009095</v>
      </c>
      <c r="W194" s="486">
        <f t="shared" ref="W194" si="471">U194/T194</f>
        <v>0.9994801293900184</v>
      </c>
      <c r="X194" s="290"/>
      <c r="Y194" s="355"/>
      <c r="Z194" s="253"/>
      <c r="AA194" s="291"/>
      <c r="AB194" s="291"/>
      <c r="AC194" s="291"/>
      <c r="AD194" s="291"/>
      <c r="AE194" s="291"/>
      <c r="AF194" s="291"/>
      <c r="AG194" s="291"/>
      <c r="AH194" s="291"/>
      <c r="AI194" s="291"/>
      <c r="AJ194" s="291"/>
      <c r="AK194" s="291"/>
      <c r="AL194" s="291"/>
      <c r="AM194" s="291"/>
      <c r="AN194" s="291"/>
      <c r="AO194" s="291"/>
      <c r="AP194" s="291"/>
      <c r="AQ194" s="291"/>
      <c r="AR194" s="291"/>
      <c r="AS194" s="291"/>
      <c r="AT194" s="291"/>
      <c r="AU194" s="291"/>
      <c r="AV194" s="291"/>
      <c r="AW194" s="291"/>
      <c r="AX194" s="291"/>
      <c r="AY194" s="291"/>
      <c r="AZ194" s="291"/>
      <c r="BA194" s="291"/>
      <c r="BB194" s="291"/>
      <c r="BC194" s="291"/>
      <c r="BD194" s="291"/>
      <c r="BE194" s="291"/>
      <c r="BF194" s="291"/>
      <c r="BG194" s="291"/>
      <c r="BH194" s="291"/>
      <c r="BI194" s="291"/>
      <c r="BJ194" s="291"/>
      <c r="BK194" s="291"/>
      <c r="BL194" s="291"/>
      <c r="BM194" s="291"/>
      <c r="BN194" s="291"/>
      <c r="BO194" s="291"/>
      <c r="BP194" s="291"/>
      <c r="BQ194" s="291"/>
      <c r="BR194" s="291"/>
      <c r="BS194" s="291"/>
      <c r="BT194" s="291"/>
      <c r="BU194" s="291"/>
      <c r="BV194" s="291"/>
      <c r="BW194" s="291"/>
      <c r="BX194" s="291"/>
      <c r="BY194" s="291"/>
      <c r="BZ194" s="291"/>
      <c r="CA194" s="291"/>
      <c r="CB194" s="291"/>
      <c r="CC194" s="291"/>
      <c r="CD194" s="291"/>
      <c r="CE194" s="291"/>
      <c r="CF194" s="291"/>
      <c r="CG194" s="291"/>
      <c r="CH194" s="291"/>
      <c r="CI194" s="291"/>
      <c r="CJ194" s="291"/>
      <c r="CK194" s="291"/>
      <c r="CL194" s="291"/>
      <c r="CM194" s="291"/>
      <c r="CN194" s="291"/>
      <c r="CO194" s="291"/>
      <c r="CP194" s="291"/>
      <c r="CQ194" s="291"/>
      <c r="CR194" s="291"/>
      <c r="CS194" s="291"/>
      <c r="CT194" s="291"/>
      <c r="CU194" s="291"/>
      <c r="CV194" s="291"/>
      <c r="CW194" s="291"/>
      <c r="CX194" s="291"/>
      <c r="CY194" s="291"/>
      <c r="CZ194" s="291"/>
      <c r="DA194" s="291"/>
      <c r="DB194" s="291"/>
      <c r="DC194" s="291"/>
      <c r="DD194" s="291"/>
      <c r="DE194" s="291"/>
      <c r="DF194" s="291"/>
      <c r="DG194" s="291"/>
      <c r="DH194" s="291"/>
      <c r="DI194" s="291"/>
      <c r="DJ194" s="291"/>
      <c r="DK194" s="291"/>
      <c r="DL194" s="291"/>
      <c r="DM194" s="291"/>
      <c r="DN194" s="291"/>
      <c r="DO194" s="291"/>
      <c r="DP194" s="291"/>
      <c r="DQ194" s="291"/>
      <c r="DR194" s="291"/>
      <c r="DS194" s="291"/>
      <c r="DT194" s="291"/>
      <c r="DU194" s="291"/>
      <c r="DV194" s="291"/>
      <c r="DW194" s="291"/>
      <c r="DX194" s="291"/>
      <c r="DY194" s="291"/>
      <c r="DZ194" s="291"/>
      <c r="EA194" s="291"/>
      <c r="EB194" s="291"/>
      <c r="EC194" s="291"/>
      <c r="ED194" s="291"/>
      <c r="EE194" s="291"/>
      <c r="EF194" s="291"/>
      <c r="EG194" s="291"/>
      <c r="EH194" s="291"/>
      <c r="EI194" s="291"/>
      <c r="EJ194" s="291"/>
      <c r="EK194" s="291"/>
      <c r="EL194" s="291"/>
      <c r="EM194" s="291"/>
      <c r="EN194" s="291"/>
      <c r="EO194" s="291"/>
      <c r="EP194" s="291"/>
      <c r="EQ194" s="291"/>
      <c r="ER194" s="291"/>
      <c r="ES194" s="291"/>
      <c r="ET194" s="291"/>
      <c r="EU194" s="291"/>
      <c r="EV194" s="291"/>
      <c r="EW194" s="291"/>
      <c r="EX194" s="291"/>
      <c r="EY194" s="291"/>
      <c r="EZ194" s="291"/>
      <c r="FA194" s="291"/>
      <c r="FB194" s="291"/>
      <c r="FC194" s="291"/>
      <c r="FD194" s="291"/>
      <c r="FE194" s="291"/>
      <c r="FF194" s="291"/>
      <c r="FG194" s="291"/>
      <c r="FH194" s="291"/>
      <c r="FI194" s="291"/>
      <c r="FJ194" s="291"/>
      <c r="FK194" s="291"/>
      <c r="FL194" s="291"/>
      <c r="FM194" s="291"/>
      <c r="FN194" s="291"/>
      <c r="FO194" s="291"/>
      <c r="FP194" s="291"/>
      <c r="FQ194" s="291"/>
      <c r="FR194" s="291"/>
      <c r="FS194" s="291"/>
      <c r="FT194" s="291"/>
      <c r="FU194" s="291"/>
      <c r="FV194" s="291"/>
      <c r="FW194" s="291"/>
      <c r="FX194" s="291"/>
      <c r="FY194" s="291"/>
      <c r="FZ194" s="291"/>
      <c r="GA194" s="291"/>
      <c r="GB194" s="291"/>
      <c r="GC194" s="291"/>
      <c r="GD194" s="291"/>
      <c r="GE194" s="291"/>
      <c r="GF194" s="291"/>
      <c r="GG194" s="291"/>
      <c r="GH194" s="291"/>
    </row>
    <row r="195" spans="1:190" s="3" customFormat="1" ht="29.45" customHeight="1" thickBot="1" x14ac:dyDescent="0.3">
      <c r="A195" s="46">
        <v>15</v>
      </c>
      <c r="B195" s="219"/>
      <c r="C195" s="247" t="s">
        <v>448</v>
      </c>
      <c r="D195" s="91" t="s">
        <v>202</v>
      </c>
      <c r="E195" s="246" t="s">
        <v>449</v>
      </c>
      <c r="F195" s="679"/>
      <c r="G195" s="909"/>
      <c r="H195" s="821"/>
      <c r="I195" s="596">
        <f>H195/H6</f>
        <v>0</v>
      </c>
      <c r="J195" s="635">
        <f t="shared" ref="J195:J196" si="472">H195-G195</f>
        <v>0</v>
      </c>
      <c r="K195" s="597"/>
      <c r="L195" s="645">
        <v>140</v>
      </c>
      <c r="M195" s="360">
        <v>140</v>
      </c>
      <c r="N195" s="367">
        <v>34.700000000000003</v>
      </c>
      <c r="O195" s="643"/>
      <c r="P195" s="367">
        <f t="shared" si="451"/>
        <v>-34.700000000000003</v>
      </c>
      <c r="Q195" s="539">
        <f>O195/N195</f>
        <v>0</v>
      </c>
      <c r="R195" s="601">
        <f t="shared" si="459"/>
        <v>140</v>
      </c>
      <c r="S195" s="363">
        <f t="shared" si="460"/>
        <v>140</v>
      </c>
      <c r="T195" s="598">
        <f t="shared" si="461"/>
        <v>34.700000000000003</v>
      </c>
      <c r="U195" s="599">
        <f t="shared" si="462"/>
        <v>0</v>
      </c>
      <c r="V195" s="598">
        <f t="shared" si="463"/>
        <v>-34.700000000000003</v>
      </c>
      <c r="W195" s="395">
        <f t="shared" si="424"/>
        <v>0</v>
      </c>
      <c r="X195" s="14"/>
      <c r="Y195" s="354"/>
      <c r="Z195" s="16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1:190" s="3" customFormat="1" ht="24.75" customHeight="1" thickBot="1" x14ac:dyDescent="0.3">
      <c r="A196" s="58">
        <v>16</v>
      </c>
      <c r="B196" s="219"/>
      <c r="C196" s="220" t="s">
        <v>203</v>
      </c>
      <c r="D196" s="92" t="s">
        <v>130</v>
      </c>
      <c r="E196" s="108" t="s">
        <v>392</v>
      </c>
      <c r="F196" s="684">
        <v>118.7</v>
      </c>
      <c r="G196" s="909">
        <v>33.9</v>
      </c>
      <c r="H196" s="643">
        <v>33.9</v>
      </c>
      <c r="I196" s="647">
        <f>H196/H6</f>
        <v>2.0729215903650112E-4</v>
      </c>
      <c r="J196" s="635">
        <f t="shared" si="472"/>
        <v>0</v>
      </c>
      <c r="K196" s="597">
        <f>H196/G196</f>
        <v>1</v>
      </c>
      <c r="L196" s="870"/>
      <c r="M196" s="756"/>
      <c r="N196" s="367"/>
      <c r="O196" s="821"/>
      <c r="P196" s="367">
        <f t="shared" si="451"/>
        <v>0</v>
      </c>
      <c r="Q196" s="539"/>
      <c r="R196" s="601">
        <f t="shared" si="459"/>
        <v>118.7</v>
      </c>
      <c r="S196" s="363">
        <f t="shared" si="460"/>
        <v>118.7</v>
      </c>
      <c r="T196" s="598">
        <f t="shared" si="461"/>
        <v>33.9</v>
      </c>
      <c r="U196" s="599">
        <f t="shared" si="462"/>
        <v>33.9</v>
      </c>
      <c r="V196" s="598">
        <f t="shared" si="463"/>
        <v>0</v>
      </c>
      <c r="W196" s="395">
        <f t="shared" si="424"/>
        <v>1</v>
      </c>
      <c r="X196" s="14"/>
      <c r="Y196" s="354"/>
      <c r="Z196" s="16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1:190" ht="24.75" customHeight="1" thickBot="1" x14ac:dyDescent="0.3">
      <c r="A197" s="40">
        <v>17</v>
      </c>
      <c r="B197" s="34" t="s">
        <v>33</v>
      </c>
      <c r="C197" s="97" t="s">
        <v>357</v>
      </c>
      <c r="D197" s="97" t="s">
        <v>198</v>
      </c>
      <c r="E197" s="98" t="s">
        <v>34</v>
      </c>
      <c r="F197" s="685">
        <v>500.8</v>
      </c>
      <c r="G197" s="615">
        <v>167.2</v>
      </c>
      <c r="H197" s="810"/>
      <c r="I197" s="542">
        <f>H197/H6</f>
        <v>0</v>
      </c>
      <c r="J197" s="467">
        <f t="shared" si="449"/>
        <v>-167.2</v>
      </c>
      <c r="K197" s="597">
        <f>H197/G197</f>
        <v>0</v>
      </c>
      <c r="L197" s="781"/>
      <c r="M197" s="848"/>
      <c r="N197" s="464"/>
      <c r="O197" s="810"/>
      <c r="P197" s="367">
        <f t="shared" si="451"/>
        <v>0</v>
      </c>
      <c r="Q197" s="465"/>
      <c r="R197" s="633">
        <f t="shared" si="267"/>
        <v>500.8</v>
      </c>
      <c r="S197" s="360">
        <f t="shared" si="268"/>
        <v>500.8</v>
      </c>
      <c r="T197" s="367">
        <f t="shared" si="269"/>
        <v>167.2</v>
      </c>
      <c r="U197" s="361">
        <f t="shared" si="270"/>
        <v>0</v>
      </c>
      <c r="V197" s="367">
        <f t="shared" si="271"/>
        <v>-167.2</v>
      </c>
      <c r="W197" s="395">
        <f t="shared" si="424"/>
        <v>0</v>
      </c>
      <c r="X197" s="14"/>
      <c r="Y197" s="354" t="str">
        <f t="shared" si="434"/>
        <v/>
      </c>
      <c r="Z197" s="169" t="str">
        <f t="shared" si="435"/>
        <v/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:190" s="3" customFormat="1" ht="30" hidden="1" customHeight="1" thickBot="1" x14ac:dyDescent="0.3">
      <c r="A198" s="40">
        <v>19</v>
      </c>
      <c r="B198" s="34" t="s">
        <v>69</v>
      </c>
      <c r="C198" s="34"/>
      <c r="D198" s="34"/>
      <c r="E198" s="74" t="s">
        <v>70</v>
      </c>
      <c r="F198" s="614"/>
      <c r="G198" s="615"/>
      <c r="H198" s="810"/>
      <c r="I198" s="542">
        <f>H198/H6</f>
        <v>0</v>
      </c>
      <c r="J198" s="411">
        <f t="shared" si="449"/>
        <v>0</v>
      </c>
      <c r="K198" s="395"/>
      <c r="L198" s="781"/>
      <c r="M198" s="848"/>
      <c r="N198" s="464"/>
      <c r="O198" s="810"/>
      <c r="P198" s="367">
        <f t="shared" si="451"/>
        <v>0</v>
      </c>
      <c r="Q198" s="465"/>
      <c r="R198" s="625">
        <f t="shared" si="267"/>
        <v>0</v>
      </c>
      <c r="S198" s="626">
        <f t="shared" si="268"/>
        <v>0</v>
      </c>
      <c r="T198" s="627">
        <f t="shared" si="269"/>
        <v>0</v>
      </c>
      <c r="U198" s="628">
        <f t="shared" si="270"/>
        <v>0</v>
      </c>
      <c r="V198" s="627">
        <f t="shared" si="271"/>
        <v>0</v>
      </c>
      <c r="W198" s="395" t="e">
        <f t="shared" si="424"/>
        <v>#DIV/0!</v>
      </c>
      <c r="X198" s="14"/>
      <c r="Y198" s="354" t="str">
        <f t="shared" si="434"/>
        <v/>
      </c>
      <c r="Z198" s="169" t="str">
        <f t="shared" si="435"/>
        <v/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1:190" s="3" customFormat="1" ht="23.25" customHeight="1" thickBot="1" x14ac:dyDescent="0.3">
      <c r="A199" s="40">
        <v>18</v>
      </c>
      <c r="B199" s="34" t="s">
        <v>35</v>
      </c>
      <c r="C199" s="97" t="s">
        <v>199</v>
      </c>
      <c r="D199" s="97" t="s">
        <v>131</v>
      </c>
      <c r="E199" s="74" t="s">
        <v>121</v>
      </c>
      <c r="F199" s="685">
        <v>56409</v>
      </c>
      <c r="G199" s="615">
        <v>18803.2</v>
      </c>
      <c r="H199" s="616">
        <v>18803.2</v>
      </c>
      <c r="I199" s="542">
        <f>H199/H6</f>
        <v>0.11497805087891264</v>
      </c>
      <c r="J199" s="566">
        <f t="shared" ref="J199" si="473">H199-G199</f>
        <v>0</v>
      </c>
      <c r="K199" s="395">
        <f>H199/G199</f>
        <v>1</v>
      </c>
      <c r="L199" s="781"/>
      <c r="M199" s="848"/>
      <c r="N199" s="464"/>
      <c r="O199" s="810"/>
      <c r="P199" s="367">
        <f t="shared" si="451"/>
        <v>0</v>
      </c>
      <c r="Q199" s="465"/>
      <c r="R199" s="601">
        <f t="shared" ref="R199" si="474">SUM(F199,L199)</f>
        <v>56409</v>
      </c>
      <c r="S199" s="363">
        <f t="shared" ref="S199" si="475">SUM(F199,M199)</f>
        <v>56409</v>
      </c>
      <c r="T199" s="598">
        <f t="shared" ref="T199" si="476">SUM(G199,N199)</f>
        <v>18803.2</v>
      </c>
      <c r="U199" s="599">
        <f t="shared" ref="U199" si="477">SUM(H199,O199)</f>
        <v>18803.2</v>
      </c>
      <c r="V199" s="598">
        <f t="shared" ref="V199" si="478">U199-T199</f>
        <v>0</v>
      </c>
      <c r="W199" s="395">
        <f t="shared" si="424"/>
        <v>1</v>
      </c>
      <c r="X199" s="14"/>
      <c r="Y199" s="354" t="str">
        <f t="shared" ref="Y199" si="479">IF(J199&lt;=0,"",IF(J199&gt;0,"НІ"))</f>
        <v/>
      </c>
      <c r="Z199" s="169" t="str">
        <f t="shared" ref="Z199" si="480">IF(P199&lt;=0,"",IF(P199&gt;0,"НІ"))</f>
        <v/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:190" s="3" customFormat="1" ht="23.25" hidden="1" customHeight="1" thickBot="1" x14ac:dyDescent="0.3">
      <c r="A200" s="40">
        <v>25</v>
      </c>
      <c r="B200" s="34" t="s">
        <v>35</v>
      </c>
      <c r="C200" s="97" t="s">
        <v>433</v>
      </c>
      <c r="D200" s="97" t="s">
        <v>131</v>
      </c>
      <c r="E200" s="300" t="s">
        <v>434</v>
      </c>
      <c r="F200" s="685"/>
      <c r="G200" s="809"/>
      <c r="H200" s="810"/>
      <c r="I200" s="542">
        <f>H200/H6</f>
        <v>0</v>
      </c>
      <c r="J200" s="635">
        <f t="shared" ref="J200" si="481">H200-G200</f>
        <v>0</v>
      </c>
      <c r="K200" s="395" t="e">
        <f t="shared" ref="K200" si="482">H200/G200</f>
        <v>#DIV/0!</v>
      </c>
      <c r="L200" s="781"/>
      <c r="M200" s="848"/>
      <c r="N200" s="464"/>
      <c r="O200" s="810"/>
      <c r="P200" s="367">
        <f t="shared" ref="P200" si="483">O200-N200</f>
        <v>0</v>
      </c>
      <c r="Q200" s="465"/>
      <c r="R200" s="601">
        <f t="shared" ref="R200" si="484">SUM(F200,L200)</f>
        <v>0</v>
      </c>
      <c r="S200" s="363">
        <f t="shared" ref="S200" si="485">SUM(F200,M200)</f>
        <v>0</v>
      </c>
      <c r="T200" s="598">
        <f t="shared" ref="T200" si="486">SUM(G200,N200)</f>
        <v>0</v>
      </c>
      <c r="U200" s="599">
        <f t="shared" ref="U200" si="487">SUM(H200,O200)</f>
        <v>0</v>
      </c>
      <c r="V200" s="598">
        <f t="shared" ref="V200" si="488">U200-T200</f>
        <v>0</v>
      </c>
      <c r="W200" s="395" t="e">
        <f t="shared" ref="W200" si="489">U200/T200</f>
        <v>#DIV/0!</v>
      </c>
      <c r="X200" s="14"/>
      <c r="Y200" s="354" t="str">
        <f t="shared" ref="Y200" si="490">IF(J200&lt;=0,"",IF(J200&gt;0,"НІ"))</f>
        <v/>
      </c>
      <c r="Z200" s="169" t="str">
        <f t="shared" ref="Z200" si="491">IF(P200&lt;=0,"",IF(P200&gt;0,"НІ"))</f>
        <v/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:190" s="3" customFormat="1" ht="23.25" customHeight="1" thickBot="1" x14ac:dyDescent="0.3">
      <c r="A201" s="40">
        <v>19</v>
      </c>
      <c r="B201" s="34" t="s">
        <v>35</v>
      </c>
      <c r="C201" s="97" t="s">
        <v>393</v>
      </c>
      <c r="D201" s="97" t="s">
        <v>131</v>
      </c>
      <c r="E201" s="74" t="s">
        <v>394</v>
      </c>
      <c r="F201" s="685">
        <v>494.9</v>
      </c>
      <c r="G201" s="809"/>
      <c r="H201" s="810"/>
      <c r="I201" s="542">
        <f>H201/H6</f>
        <v>0</v>
      </c>
      <c r="J201" s="635">
        <f t="shared" si="449"/>
        <v>0</v>
      </c>
      <c r="K201" s="395"/>
      <c r="L201" s="781"/>
      <c r="M201" s="771"/>
      <c r="N201" s="464"/>
      <c r="O201" s="810"/>
      <c r="P201" s="367">
        <f t="shared" si="451"/>
        <v>0</v>
      </c>
      <c r="Q201" s="465"/>
      <c r="R201" s="601">
        <f t="shared" si="267"/>
        <v>494.9</v>
      </c>
      <c r="S201" s="363">
        <f t="shared" si="268"/>
        <v>494.9</v>
      </c>
      <c r="T201" s="598">
        <f t="shared" si="269"/>
        <v>0</v>
      </c>
      <c r="U201" s="599">
        <f t="shared" si="270"/>
        <v>0</v>
      </c>
      <c r="V201" s="598">
        <f t="shared" si="271"/>
        <v>0</v>
      </c>
      <c r="W201" s="395"/>
      <c r="X201" s="14"/>
      <c r="Y201" s="354" t="str">
        <f t="shared" si="434"/>
        <v/>
      </c>
      <c r="Z201" s="169" t="str">
        <f t="shared" si="435"/>
        <v/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1:190" s="3" customFormat="1" ht="21" hidden="1" customHeight="1" thickBot="1" x14ac:dyDescent="0.3">
      <c r="A202" s="40">
        <v>18</v>
      </c>
      <c r="B202" s="34" t="s">
        <v>38</v>
      </c>
      <c r="C202" s="34"/>
      <c r="D202" s="34"/>
      <c r="E202" s="74" t="s">
        <v>59</v>
      </c>
      <c r="F202" s="808"/>
      <c r="G202" s="809"/>
      <c r="H202" s="810"/>
      <c r="I202" s="542">
        <f>H202/H6</f>
        <v>0</v>
      </c>
      <c r="J202" s="411">
        <f t="shared" si="449"/>
        <v>0</v>
      </c>
      <c r="K202" s="395"/>
      <c r="L202" s="560"/>
      <c r="M202" s="379"/>
      <c r="N202" s="464"/>
      <c r="O202" s="616"/>
      <c r="P202" s="464"/>
      <c r="Q202" s="465" t="e">
        <f t="shared" si="433"/>
        <v>#DIV/0!</v>
      </c>
      <c r="R202" s="625">
        <f t="shared" si="267"/>
        <v>0</v>
      </c>
      <c r="S202" s="626">
        <f t="shared" si="268"/>
        <v>0</v>
      </c>
      <c r="T202" s="627">
        <f t="shared" si="269"/>
        <v>0</v>
      </c>
      <c r="U202" s="628">
        <f t="shared" si="270"/>
        <v>0</v>
      </c>
      <c r="V202" s="627">
        <f t="shared" si="271"/>
        <v>0</v>
      </c>
      <c r="W202" s="395" t="e">
        <f t="shared" si="424"/>
        <v>#DIV/0!</v>
      </c>
      <c r="X202" s="14"/>
      <c r="Y202" s="354" t="str">
        <f t="shared" si="434"/>
        <v/>
      </c>
      <c r="Z202" s="169" t="str">
        <f t="shared" si="435"/>
        <v/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1:190" s="3" customFormat="1" ht="26.25" hidden="1" customHeight="1" thickBot="1" x14ac:dyDescent="0.3">
      <c r="A203" s="40"/>
      <c r="B203" s="32"/>
      <c r="C203" s="32"/>
      <c r="D203" s="32"/>
      <c r="E203" s="81" t="s">
        <v>58</v>
      </c>
      <c r="F203" s="826"/>
      <c r="G203" s="827"/>
      <c r="H203" s="828"/>
      <c r="I203" s="666">
        <f>H203/H6</f>
        <v>0</v>
      </c>
      <c r="J203" s="411">
        <f t="shared" si="449"/>
        <v>0</v>
      </c>
      <c r="K203" s="395"/>
      <c r="L203" s="680"/>
      <c r="M203" s="687"/>
      <c r="N203" s="618"/>
      <c r="O203" s="686"/>
      <c r="P203" s="618"/>
      <c r="Q203" s="465" t="e">
        <f t="shared" si="433"/>
        <v>#DIV/0!</v>
      </c>
      <c r="R203" s="625">
        <f t="shared" si="267"/>
        <v>0</v>
      </c>
      <c r="S203" s="629">
        <f t="shared" si="268"/>
        <v>0</v>
      </c>
      <c r="T203" s="630">
        <f t="shared" si="269"/>
        <v>0</v>
      </c>
      <c r="U203" s="631">
        <f t="shared" si="270"/>
        <v>0</v>
      </c>
      <c r="V203" s="630">
        <f t="shared" si="271"/>
        <v>0</v>
      </c>
      <c r="W203" s="395" t="e">
        <f t="shared" si="424"/>
        <v>#DIV/0!</v>
      </c>
      <c r="X203" s="14"/>
      <c r="Y203" s="354" t="str">
        <f t="shared" si="434"/>
        <v/>
      </c>
      <c r="Z203" s="169" t="str">
        <f t="shared" si="435"/>
        <v/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1:190" s="6" customFormat="1" ht="42.75" hidden="1" customHeight="1" thickBot="1" x14ac:dyDescent="0.3">
      <c r="A204" s="40">
        <v>18</v>
      </c>
      <c r="B204" s="34" t="s">
        <v>92</v>
      </c>
      <c r="C204" s="34"/>
      <c r="D204" s="34"/>
      <c r="E204" s="74" t="s">
        <v>249</v>
      </c>
      <c r="F204" s="808"/>
      <c r="G204" s="809"/>
      <c r="H204" s="810"/>
      <c r="I204" s="542">
        <f>H204/H6</f>
        <v>0</v>
      </c>
      <c r="J204" s="411">
        <f t="shared" si="449"/>
        <v>0</v>
      </c>
      <c r="K204" s="395" t="e">
        <f t="shared" ref="K204:K215" si="492">H204/G204</f>
        <v>#DIV/0!</v>
      </c>
      <c r="L204" s="560"/>
      <c r="M204" s="379"/>
      <c r="N204" s="464"/>
      <c r="O204" s="616"/>
      <c r="P204" s="464">
        <f>O204-N204</f>
        <v>0</v>
      </c>
      <c r="Q204" s="465" t="e">
        <f t="shared" si="433"/>
        <v>#DIV/0!</v>
      </c>
      <c r="R204" s="625">
        <f t="shared" ref="R204:R230" si="493">SUM(F204,L204)</f>
        <v>0</v>
      </c>
      <c r="S204" s="629">
        <f t="shared" ref="S204:S230" si="494">SUM(F204,M204)</f>
        <v>0</v>
      </c>
      <c r="T204" s="630">
        <f t="shared" ref="T204:T230" si="495">SUM(G204,N204)</f>
        <v>0</v>
      </c>
      <c r="U204" s="631">
        <f t="shared" ref="U204:U230" si="496">SUM(H204,O204)</f>
        <v>0</v>
      </c>
      <c r="V204" s="630">
        <f t="shared" ref="V204:V230" si="497">U204-T204</f>
        <v>0</v>
      </c>
      <c r="W204" s="395" t="e">
        <f t="shared" si="424"/>
        <v>#DIV/0!</v>
      </c>
      <c r="X204" s="24"/>
      <c r="Y204" s="354" t="str">
        <f t="shared" si="434"/>
        <v/>
      </c>
      <c r="Z204" s="169" t="str">
        <f t="shared" si="435"/>
        <v/>
      </c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1:190" s="3" customFormat="1" ht="33" hidden="1" customHeight="1" thickBot="1" x14ac:dyDescent="0.3">
      <c r="A205" s="40">
        <v>17</v>
      </c>
      <c r="B205" s="34" t="s">
        <v>53</v>
      </c>
      <c r="C205" s="34"/>
      <c r="D205" s="34"/>
      <c r="E205" s="74" t="s">
        <v>78</v>
      </c>
      <c r="F205" s="808">
        <f>SUM(F206:F207)</f>
        <v>0</v>
      </c>
      <c r="G205" s="809">
        <f>SUM(G206:G207)</f>
        <v>0</v>
      </c>
      <c r="H205" s="810">
        <f>SUM(H206:H207)</f>
        <v>0</v>
      </c>
      <c r="I205" s="542" t="e">
        <f>H205/#REF!</f>
        <v>#REF!</v>
      </c>
      <c r="J205" s="411">
        <f t="shared" si="449"/>
        <v>0</v>
      </c>
      <c r="K205" s="395"/>
      <c r="L205" s="614">
        <f>SUM(L206:L207)</f>
        <v>0</v>
      </c>
      <c r="M205" s="688">
        <f>SUM(M206:M207)</f>
        <v>0</v>
      </c>
      <c r="N205" s="615">
        <f>SUM(N206:N207)</f>
        <v>0</v>
      </c>
      <c r="O205" s="616">
        <f>SUM(O206:O207)</f>
        <v>0</v>
      </c>
      <c r="P205" s="464">
        <f>O205-N205</f>
        <v>0</v>
      </c>
      <c r="Q205" s="465" t="e">
        <f t="shared" si="433"/>
        <v>#DIV/0!</v>
      </c>
      <c r="R205" s="625">
        <f t="shared" si="493"/>
        <v>0</v>
      </c>
      <c r="S205" s="629">
        <f t="shared" si="494"/>
        <v>0</v>
      </c>
      <c r="T205" s="630">
        <f t="shared" si="495"/>
        <v>0</v>
      </c>
      <c r="U205" s="631">
        <f t="shared" si="496"/>
        <v>0</v>
      </c>
      <c r="V205" s="630">
        <f t="shared" si="497"/>
        <v>0</v>
      </c>
      <c r="W205" s="395" t="e">
        <f t="shared" si="424"/>
        <v>#DIV/0!</v>
      </c>
      <c r="X205" s="14"/>
      <c r="Y205" s="354" t="str">
        <f t="shared" si="434"/>
        <v/>
      </c>
      <c r="Z205" s="169" t="str">
        <f t="shared" si="435"/>
        <v/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1:190" s="112" customFormat="1" ht="24.75" hidden="1" customHeight="1" thickBot="1" x14ac:dyDescent="0.3">
      <c r="A206" s="40"/>
      <c r="B206" s="32"/>
      <c r="C206" s="32"/>
      <c r="D206" s="32"/>
      <c r="E206" s="81" t="s">
        <v>56</v>
      </c>
      <c r="F206" s="826"/>
      <c r="G206" s="827"/>
      <c r="H206" s="828">
        <v>0</v>
      </c>
      <c r="I206" s="542" t="e">
        <f>H206/#REF!</f>
        <v>#REF!</v>
      </c>
      <c r="J206" s="411">
        <f t="shared" si="449"/>
        <v>0</v>
      </c>
      <c r="K206" s="395"/>
      <c r="L206" s="680"/>
      <c r="M206" s="687"/>
      <c r="N206" s="618"/>
      <c r="O206" s="686"/>
      <c r="P206" s="618">
        <f>O206-N206</f>
        <v>0</v>
      </c>
      <c r="Q206" s="465" t="e">
        <f t="shared" si="433"/>
        <v>#DIV/0!</v>
      </c>
      <c r="R206" s="625">
        <f t="shared" si="493"/>
        <v>0</v>
      </c>
      <c r="S206" s="629">
        <f t="shared" si="494"/>
        <v>0</v>
      </c>
      <c r="T206" s="630">
        <f t="shared" si="495"/>
        <v>0</v>
      </c>
      <c r="U206" s="631">
        <f t="shared" si="496"/>
        <v>0</v>
      </c>
      <c r="V206" s="630">
        <f t="shared" si="497"/>
        <v>0</v>
      </c>
      <c r="W206" s="395" t="e">
        <f t="shared" si="424"/>
        <v>#DIV/0!</v>
      </c>
      <c r="X206" s="14"/>
      <c r="Y206" s="354" t="str">
        <f t="shared" si="434"/>
        <v/>
      </c>
      <c r="Z206" s="169" t="str">
        <f t="shared" si="435"/>
        <v/>
      </c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</row>
    <row r="207" spans="1:190" s="112" customFormat="1" ht="29.25" hidden="1" customHeight="1" thickBot="1" x14ac:dyDescent="0.3">
      <c r="A207" s="40"/>
      <c r="B207" s="32"/>
      <c r="C207" s="32"/>
      <c r="D207" s="32"/>
      <c r="E207" s="81" t="s">
        <v>71</v>
      </c>
      <c r="F207" s="826"/>
      <c r="G207" s="827"/>
      <c r="H207" s="828"/>
      <c r="I207" s="542" t="e">
        <f>H207/#REF!</f>
        <v>#REF!</v>
      </c>
      <c r="J207" s="411">
        <f t="shared" si="449"/>
        <v>0</v>
      </c>
      <c r="K207" s="395"/>
      <c r="L207" s="680"/>
      <c r="M207" s="687"/>
      <c r="N207" s="618"/>
      <c r="O207" s="686"/>
      <c r="P207" s="618"/>
      <c r="Q207" s="465" t="e">
        <f t="shared" si="433"/>
        <v>#DIV/0!</v>
      </c>
      <c r="R207" s="625">
        <f t="shared" si="493"/>
        <v>0</v>
      </c>
      <c r="S207" s="629">
        <f t="shared" si="494"/>
        <v>0</v>
      </c>
      <c r="T207" s="630">
        <f t="shared" si="495"/>
        <v>0</v>
      </c>
      <c r="U207" s="631">
        <f t="shared" si="496"/>
        <v>0</v>
      </c>
      <c r="V207" s="630">
        <f t="shared" si="497"/>
        <v>0</v>
      </c>
      <c r="W207" s="395" t="e">
        <f t="shared" si="424"/>
        <v>#DIV/0!</v>
      </c>
      <c r="X207" s="14"/>
      <c r="Y207" s="354" t="str">
        <f t="shared" si="434"/>
        <v/>
      </c>
      <c r="Z207" s="169" t="str">
        <f t="shared" si="435"/>
        <v/>
      </c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</row>
    <row r="208" spans="1:190" s="114" customFormat="1" ht="43.5" hidden="1" customHeight="1" thickBot="1" x14ac:dyDescent="0.3">
      <c r="A208" s="40">
        <v>22</v>
      </c>
      <c r="B208" s="34" t="s">
        <v>93</v>
      </c>
      <c r="C208" s="34"/>
      <c r="D208" s="34"/>
      <c r="E208" s="74" t="s">
        <v>250</v>
      </c>
      <c r="F208" s="808"/>
      <c r="G208" s="809"/>
      <c r="H208" s="810"/>
      <c r="I208" s="542">
        <f>H208/H6</f>
        <v>0</v>
      </c>
      <c r="J208" s="411">
        <f t="shared" si="449"/>
        <v>0</v>
      </c>
      <c r="K208" s="395"/>
      <c r="L208" s="560"/>
      <c r="M208" s="379"/>
      <c r="N208" s="464"/>
      <c r="O208" s="616"/>
      <c r="P208" s="464"/>
      <c r="Q208" s="465" t="e">
        <f t="shared" si="433"/>
        <v>#DIV/0!</v>
      </c>
      <c r="R208" s="625">
        <f t="shared" si="493"/>
        <v>0</v>
      </c>
      <c r="S208" s="629">
        <f t="shared" si="494"/>
        <v>0</v>
      </c>
      <c r="T208" s="630">
        <f t="shared" si="495"/>
        <v>0</v>
      </c>
      <c r="U208" s="631">
        <f t="shared" si="496"/>
        <v>0</v>
      </c>
      <c r="V208" s="630">
        <f t="shared" si="497"/>
        <v>0</v>
      </c>
      <c r="W208" s="395" t="e">
        <f t="shared" si="424"/>
        <v>#DIV/0!</v>
      </c>
      <c r="X208" s="24"/>
      <c r="Y208" s="354" t="str">
        <f t="shared" si="434"/>
        <v/>
      </c>
      <c r="Z208" s="169" t="str">
        <f t="shared" si="435"/>
        <v/>
      </c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</row>
    <row r="209" spans="1:190" s="112" customFormat="1" ht="29.25" hidden="1" customHeight="1" thickBot="1" x14ac:dyDescent="0.3">
      <c r="A209" s="40">
        <v>23</v>
      </c>
      <c r="B209" s="34" t="s">
        <v>62</v>
      </c>
      <c r="C209" s="34"/>
      <c r="D209" s="34"/>
      <c r="E209" s="73" t="s">
        <v>257</v>
      </c>
      <c r="F209" s="808">
        <f>SUM(F210)</f>
        <v>0</v>
      </c>
      <c r="G209" s="809">
        <f>SUM(G210)</f>
        <v>0</v>
      </c>
      <c r="H209" s="810">
        <f>SUM(H210)</f>
        <v>0</v>
      </c>
      <c r="I209" s="542">
        <f>H209/H6</f>
        <v>0</v>
      </c>
      <c r="J209" s="566">
        <f t="shared" si="449"/>
        <v>0</v>
      </c>
      <c r="K209" s="395"/>
      <c r="L209" s="560"/>
      <c r="M209" s="379"/>
      <c r="N209" s="464"/>
      <c r="O209" s="616"/>
      <c r="P209" s="464">
        <f>O209-N209</f>
        <v>0</v>
      </c>
      <c r="Q209" s="465" t="e">
        <f t="shared" si="433"/>
        <v>#DIV/0!</v>
      </c>
      <c r="R209" s="625">
        <f t="shared" si="493"/>
        <v>0</v>
      </c>
      <c r="S209" s="629">
        <f t="shared" si="494"/>
        <v>0</v>
      </c>
      <c r="T209" s="630">
        <f t="shared" si="495"/>
        <v>0</v>
      </c>
      <c r="U209" s="631">
        <f t="shared" si="496"/>
        <v>0</v>
      </c>
      <c r="V209" s="630">
        <f t="shared" si="497"/>
        <v>0</v>
      </c>
      <c r="W209" s="395" t="e">
        <f t="shared" si="424"/>
        <v>#DIV/0!</v>
      </c>
      <c r="X209" s="14"/>
      <c r="Y209" s="354" t="str">
        <f t="shared" si="434"/>
        <v/>
      </c>
      <c r="Z209" s="169" t="str">
        <f t="shared" si="435"/>
        <v/>
      </c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</row>
    <row r="210" spans="1:190" s="112" customFormat="1" ht="32.25" hidden="1" customHeight="1" thickBot="1" x14ac:dyDescent="0.3">
      <c r="A210" s="44"/>
      <c r="B210" s="39"/>
      <c r="C210" s="39"/>
      <c r="D210" s="39"/>
      <c r="E210" s="82" t="s">
        <v>98</v>
      </c>
      <c r="F210" s="829"/>
      <c r="G210" s="794"/>
      <c r="H210" s="789"/>
      <c r="I210" s="593">
        <f>H210/H6</f>
        <v>0</v>
      </c>
      <c r="J210" s="411">
        <f t="shared" si="449"/>
        <v>0</v>
      </c>
      <c r="K210" s="609" t="e">
        <f t="shared" si="492"/>
        <v>#DIV/0!</v>
      </c>
      <c r="L210" s="595"/>
      <c r="M210" s="392"/>
      <c r="N210" s="393"/>
      <c r="O210" s="587"/>
      <c r="P210" s="393"/>
      <c r="Q210" s="661"/>
      <c r="R210" s="689">
        <f t="shared" si="493"/>
        <v>0</v>
      </c>
      <c r="S210" s="690">
        <f t="shared" si="494"/>
        <v>0</v>
      </c>
      <c r="T210" s="691">
        <f t="shared" si="495"/>
        <v>0</v>
      </c>
      <c r="U210" s="692">
        <f t="shared" si="496"/>
        <v>0</v>
      </c>
      <c r="V210" s="691">
        <f t="shared" si="497"/>
        <v>0</v>
      </c>
      <c r="W210" s="395" t="e">
        <f t="shared" si="424"/>
        <v>#DIV/0!</v>
      </c>
      <c r="X210" s="14"/>
      <c r="Y210" s="354" t="str">
        <f t="shared" si="434"/>
        <v/>
      </c>
      <c r="Z210" s="169" t="str">
        <f t="shared" si="435"/>
        <v/>
      </c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</row>
    <row r="211" spans="1:190" s="115" customFormat="1" ht="21.75" hidden="1" customHeight="1" thickBot="1" x14ac:dyDescent="0.3">
      <c r="A211" s="40">
        <v>23</v>
      </c>
      <c r="B211" s="33" t="s">
        <v>36</v>
      </c>
      <c r="C211" s="92" t="s">
        <v>203</v>
      </c>
      <c r="D211" s="96" t="s">
        <v>198</v>
      </c>
      <c r="E211" s="73" t="s">
        <v>57</v>
      </c>
      <c r="F211" s="808"/>
      <c r="G211" s="808">
        <f>SUM(G212:G219)</f>
        <v>0</v>
      </c>
      <c r="H211" s="810">
        <f>SUM(H212:H219)</f>
        <v>0</v>
      </c>
      <c r="I211" s="644">
        <f>H211/H6</f>
        <v>0</v>
      </c>
      <c r="J211" s="635">
        <f t="shared" si="449"/>
        <v>0</v>
      </c>
      <c r="K211" s="395" t="e">
        <f t="shared" si="492"/>
        <v>#DIV/0!</v>
      </c>
      <c r="L211" s="615">
        <f>SUM(L212:L219)</f>
        <v>0</v>
      </c>
      <c r="M211" s="688">
        <f>SUM(M212:M219)</f>
        <v>0</v>
      </c>
      <c r="N211" s="615">
        <f>SUM(N212:N219)</f>
        <v>0</v>
      </c>
      <c r="O211" s="616">
        <f>SUM(O212:O219)</f>
        <v>0</v>
      </c>
      <c r="P211" s="464">
        <f>O211-N211</f>
        <v>0</v>
      </c>
      <c r="Q211" s="465" t="e">
        <f>O211/N211</f>
        <v>#DIV/0!</v>
      </c>
      <c r="R211" s="693">
        <f>SUM(R212:R219)</f>
        <v>0</v>
      </c>
      <c r="S211" s="688">
        <f>SUM(S212:S219)</f>
        <v>0</v>
      </c>
      <c r="T211" s="615">
        <f>SUM(T212:T219)</f>
        <v>0</v>
      </c>
      <c r="U211" s="616">
        <f>SUM(U212:U219)</f>
        <v>0</v>
      </c>
      <c r="V211" s="464">
        <f t="shared" si="497"/>
        <v>0</v>
      </c>
      <c r="W211" s="395" t="e">
        <f t="shared" si="424"/>
        <v>#DIV/0!</v>
      </c>
      <c r="X211" s="23"/>
      <c r="Y211" s="354" t="str">
        <f t="shared" si="434"/>
        <v/>
      </c>
      <c r="Z211" s="169" t="str">
        <f t="shared" si="435"/>
        <v/>
      </c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</row>
    <row r="212" spans="1:190" s="3" customFormat="1" ht="23.25" hidden="1" customHeight="1" thickBot="1" x14ac:dyDescent="0.3">
      <c r="A212" s="62"/>
      <c r="B212" s="64"/>
      <c r="C212" s="64"/>
      <c r="D212" s="64"/>
      <c r="E212" s="102" t="s">
        <v>76</v>
      </c>
      <c r="F212" s="830"/>
      <c r="G212" s="791"/>
      <c r="H212" s="792"/>
      <c r="I212" s="545">
        <f>H212/H6</f>
        <v>0</v>
      </c>
      <c r="J212" s="411">
        <f t="shared" si="449"/>
        <v>0</v>
      </c>
      <c r="K212" s="563" t="e">
        <f t="shared" si="492"/>
        <v>#DIV/0!</v>
      </c>
      <c r="L212" s="562"/>
      <c r="M212" s="473"/>
      <c r="N212" s="425"/>
      <c r="O212" s="592"/>
      <c r="P212" s="627"/>
      <c r="Q212" s="694"/>
      <c r="R212" s="417">
        <f t="shared" si="493"/>
        <v>0</v>
      </c>
      <c r="S212" s="473">
        <f t="shared" si="494"/>
        <v>0</v>
      </c>
      <c r="T212" s="425">
        <f t="shared" si="495"/>
        <v>0</v>
      </c>
      <c r="U212" s="474">
        <f t="shared" si="496"/>
        <v>0</v>
      </c>
      <c r="V212" s="425">
        <f t="shared" si="497"/>
        <v>0</v>
      </c>
      <c r="W212" s="395" t="e">
        <f t="shared" si="424"/>
        <v>#DIV/0!</v>
      </c>
      <c r="X212" s="14"/>
      <c r="Y212" s="354" t="str">
        <f t="shared" si="434"/>
        <v/>
      </c>
      <c r="Z212" s="169" t="str">
        <f t="shared" si="435"/>
        <v/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 spans="1:190" s="3" customFormat="1" ht="18" hidden="1" customHeight="1" thickBot="1" x14ac:dyDescent="0.3">
      <c r="A213" s="42"/>
      <c r="B213" s="26"/>
      <c r="C213" s="26"/>
      <c r="D213" s="26"/>
      <c r="E213" s="78" t="s">
        <v>113</v>
      </c>
      <c r="F213" s="763"/>
      <c r="G213" s="766"/>
      <c r="H213" s="764"/>
      <c r="I213" s="410">
        <f>H213/H6</f>
        <v>0</v>
      </c>
      <c r="J213" s="411">
        <f t="shared" si="449"/>
        <v>0</v>
      </c>
      <c r="K213" s="419" t="e">
        <f t="shared" si="492"/>
        <v>#DIV/0!</v>
      </c>
      <c r="L213" s="443"/>
      <c r="M213" s="414"/>
      <c r="N213" s="415"/>
      <c r="O213" s="409"/>
      <c r="P213" s="630"/>
      <c r="Q213" s="632"/>
      <c r="R213" s="417">
        <f t="shared" si="493"/>
        <v>0</v>
      </c>
      <c r="S213" s="414">
        <f t="shared" si="494"/>
        <v>0</v>
      </c>
      <c r="T213" s="415">
        <f t="shared" si="495"/>
        <v>0</v>
      </c>
      <c r="U213" s="418">
        <f t="shared" si="496"/>
        <v>0</v>
      </c>
      <c r="V213" s="415">
        <f t="shared" si="497"/>
        <v>0</v>
      </c>
      <c r="W213" s="395" t="e">
        <f t="shared" si="424"/>
        <v>#DIV/0!</v>
      </c>
      <c r="X213" s="14"/>
      <c r="Y213" s="354" t="str">
        <f t="shared" si="434"/>
        <v/>
      </c>
      <c r="Z213" s="169" t="str">
        <f t="shared" si="435"/>
        <v/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:190" s="3" customFormat="1" ht="24" hidden="1" customHeight="1" thickBot="1" x14ac:dyDescent="0.3">
      <c r="A214" s="42"/>
      <c r="B214" s="26"/>
      <c r="C214" s="26"/>
      <c r="D214" s="26"/>
      <c r="E214" s="78" t="s">
        <v>81</v>
      </c>
      <c r="F214" s="763"/>
      <c r="G214" s="766"/>
      <c r="H214" s="764"/>
      <c r="I214" s="410">
        <f>H214/H6</f>
        <v>0</v>
      </c>
      <c r="J214" s="411">
        <f t="shared" si="449"/>
        <v>0</v>
      </c>
      <c r="K214" s="419" t="e">
        <f t="shared" si="492"/>
        <v>#DIV/0!</v>
      </c>
      <c r="L214" s="443"/>
      <c r="M214" s="414"/>
      <c r="N214" s="415"/>
      <c r="O214" s="409"/>
      <c r="P214" s="630"/>
      <c r="Q214" s="632"/>
      <c r="R214" s="417">
        <f t="shared" si="493"/>
        <v>0</v>
      </c>
      <c r="S214" s="414">
        <f t="shared" si="494"/>
        <v>0</v>
      </c>
      <c r="T214" s="415">
        <f t="shared" si="495"/>
        <v>0</v>
      </c>
      <c r="U214" s="418">
        <f t="shared" si="496"/>
        <v>0</v>
      </c>
      <c r="V214" s="415">
        <f t="shared" si="497"/>
        <v>0</v>
      </c>
      <c r="W214" s="395" t="e">
        <f t="shared" si="424"/>
        <v>#DIV/0!</v>
      </c>
      <c r="X214" s="14"/>
      <c r="Y214" s="354" t="str">
        <f t="shared" si="434"/>
        <v/>
      </c>
      <c r="Z214" s="169" t="str">
        <f t="shared" si="435"/>
        <v/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</row>
    <row r="215" spans="1:190" s="3" customFormat="1" ht="31.5" hidden="1" customHeight="1" thickBot="1" x14ac:dyDescent="0.3">
      <c r="A215" s="42"/>
      <c r="B215" s="26"/>
      <c r="C215" s="26"/>
      <c r="D215" s="26"/>
      <c r="E215" s="78" t="s">
        <v>99</v>
      </c>
      <c r="F215" s="763"/>
      <c r="G215" s="766"/>
      <c r="H215" s="764"/>
      <c r="I215" s="410">
        <f>H215/H6</f>
        <v>0</v>
      </c>
      <c r="J215" s="411">
        <f t="shared" si="449"/>
        <v>0</v>
      </c>
      <c r="K215" s="419" t="e">
        <f t="shared" si="492"/>
        <v>#DIV/0!</v>
      </c>
      <c r="L215" s="443"/>
      <c r="M215" s="414"/>
      <c r="N215" s="415"/>
      <c r="O215" s="409"/>
      <c r="P215" s="630"/>
      <c r="Q215" s="632"/>
      <c r="R215" s="417">
        <f t="shared" si="493"/>
        <v>0</v>
      </c>
      <c r="S215" s="414">
        <f t="shared" si="494"/>
        <v>0</v>
      </c>
      <c r="T215" s="415">
        <f t="shared" si="495"/>
        <v>0</v>
      </c>
      <c r="U215" s="418">
        <f t="shared" si="496"/>
        <v>0</v>
      </c>
      <c r="V215" s="415">
        <f t="shared" si="497"/>
        <v>0</v>
      </c>
      <c r="W215" s="395" t="e">
        <f t="shared" si="424"/>
        <v>#DIV/0!</v>
      </c>
      <c r="X215" s="14"/>
      <c r="Y215" s="354" t="str">
        <f t="shared" si="434"/>
        <v/>
      </c>
      <c r="Z215" s="169" t="str">
        <f t="shared" si="435"/>
        <v/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 spans="1:190" s="3" customFormat="1" ht="30.75" hidden="1" customHeight="1" thickBot="1" x14ac:dyDescent="0.3">
      <c r="A216" s="42"/>
      <c r="B216" s="26"/>
      <c r="C216" s="26"/>
      <c r="D216" s="26"/>
      <c r="E216" s="78" t="s">
        <v>307</v>
      </c>
      <c r="F216" s="763"/>
      <c r="G216" s="766"/>
      <c r="H216" s="764"/>
      <c r="I216" s="410">
        <f>H216/H6</f>
        <v>0</v>
      </c>
      <c r="J216" s="456">
        <f t="shared" si="449"/>
        <v>0</v>
      </c>
      <c r="K216" s="419" t="e">
        <f>H216/G216</f>
        <v>#DIV/0!</v>
      </c>
      <c r="L216" s="443"/>
      <c r="M216" s="414"/>
      <c r="N216" s="415"/>
      <c r="O216" s="409"/>
      <c r="P216" s="630"/>
      <c r="Q216" s="632"/>
      <c r="R216" s="413">
        <f t="shared" si="493"/>
        <v>0</v>
      </c>
      <c r="S216" s="414">
        <f t="shared" si="494"/>
        <v>0</v>
      </c>
      <c r="T216" s="415">
        <f t="shared" si="495"/>
        <v>0</v>
      </c>
      <c r="U216" s="418">
        <f t="shared" si="496"/>
        <v>0</v>
      </c>
      <c r="V216" s="415">
        <f t="shared" si="497"/>
        <v>0</v>
      </c>
      <c r="W216" s="395" t="e">
        <f t="shared" si="424"/>
        <v>#DIV/0!</v>
      </c>
      <c r="X216" s="14"/>
      <c r="Y216" s="354" t="str">
        <f t="shared" si="434"/>
        <v/>
      </c>
      <c r="Z216" s="169" t="str">
        <f t="shared" si="435"/>
        <v/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</row>
    <row r="217" spans="1:190" s="3" customFormat="1" ht="22.5" hidden="1" customHeight="1" thickBot="1" x14ac:dyDescent="0.3">
      <c r="A217" s="44"/>
      <c r="B217" s="39"/>
      <c r="C217" s="39"/>
      <c r="D217" s="39"/>
      <c r="E217" s="82" t="s">
        <v>95</v>
      </c>
      <c r="F217" s="829"/>
      <c r="G217" s="794"/>
      <c r="H217" s="789"/>
      <c r="I217" s="593">
        <f>H217/H6</f>
        <v>0</v>
      </c>
      <c r="J217" s="594">
        <f t="shared" si="449"/>
        <v>0</v>
      </c>
      <c r="K217" s="420" t="e">
        <f>H217/G217</f>
        <v>#DIV/0!</v>
      </c>
      <c r="L217" s="595"/>
      <c r="M217" s="392"/>
      <c r="N217" s="393"/>
      <c r="O217" s="587"/>
      <c r="P217" s="393"/>
      <c r="Q217" s="613"/>
      <c r="R217" s="391">
        <f t="shared" si="493"/>
        <v>0</v>
      </c>
      <c r="S217" s="392">
        <f t="shared" si="494"/>
        <v>0</v>
      </c>
      <c r="T217" s="393">
        <f t="shared" si="495"/>
        <v>0</v>
      </c>
      <c r="U217" s="394">
        <f t="shared" si="496"/>
        <v>0</v>
      </c>
      <c r="V217" s="393">
        <f t="shared" si="497"/>
        <v>0</v>
      </c>
      <c r="W217" s="395" t="e">
        <f t="shared" si="424"/>
        <v>#DIV/0!</v>
      </c>
      <c r="X217" s="14"/>
      <c r="Y217" s="354" t="str">
        <f t="shared" si="434"/>
        <v/>
      </c>
      <c r="Z217" s="169" t="str">
        <f t="shared" si="435"/>
        <v/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</row>
    <row r="218" spans="1:190" s="3" customFormat="1" ht="30" hidden="1" customHeight="1" thickBot="1" x14ac:dyDescent="0.3">
      <c r="A218" s="44"/>
      <c r="B218" s="39"/>
      <c r="C218" s="39"/>
      <c r="D218" s="39"/>
      <c r="E218" s="187" t="s">
        <v>306</v>
      </c>
      <c r="F218" s="829"/>
      <c r="G218" s="794"/>
      <c r="H218" s="789"/>
      <c r="I218" s="410">
        <f>H218/H6</f>
        <v>0</v>
      </c>
      <c r="J218" s="456">
        <f t="shared" ref="J218" si="498">H218-G218</f>
        <v>0</v>
      </c>
      <c r="K218" s="419" t="e">
        <f>H218/G218</f>
        <v>#DIV/0!</v>
      </c>
      <c r="L218" s="595"/>
      <c r="M218" s="392"/>
      <c r="N218" s="393"/>
      <c r="O218" s="587"/>
      <c r="P218" s="393"/>
      <c r="Q218" s="613"/>
      <c r="R218" s="413">
        <f t="shared" ref="R218" si="499">SUM(F218,L218)</f>
        <v>0</v>
      </c>
      <c r="S218" s="414">
        <f t="shared" ref="S218" si="500">SUM(F218,M218)</f>
        <v>0</v>
      </c>
      <c r="T218" s="415">
        <f t="shared" ref="T218" si="501">SUM(G218,N218)</f>
        <v>0</v>
      </c>
      <c r="U218" s="418">
        <f t="shared" ref="U218" si="502">SUM(H218,O218)</f>
        <v>0</v>
      </c>
      <c r="V218" s="415">
        <f t="shared" ref="V218" si="503">U218-T218</f>
        <v>0</v>
      </c>
      <c r="W218" s="395" t="e">
        <f t="shared" si="424"/>
        <v>#DIV/0!</v>
      </c>
      <c r="X218" s="14"/>
      <c r="Y218" s="354"/>
      <c r="Z218" s="16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</row>
    <row r="219" spans="1:190" s="3" customFormat="1" ht="30" hidden="1" customHeight="1" thickBot="1" x14ac:dyDescent="0.3">
      <c r="A219" s="46"/>
      <c r="B219" s="151"/>
      <c r="C219" s="151"/>
      <c r="D219" s="151"/>
      <c r="E219" s="79" t="s">
        <v>258</v>
      </c>
      <c r="F219" s="831"/>
      <c r="G219" s="832"/>
      <c r="H219" s="790"/>
      <c r="I219" s="577">
        <f>H219/H10</f>
        <v>0</v>
      </c>
      <c r="J219" s="566"/>
      <c r="K219" s="597"/>
      <c r="L219" s="559"/>
      <c r="M219" s="537"/>
      <c r="N219" s="455"/>
      <c r="O219" s="588"/>
      <c r="P219" s="415">
        <f t="shared" ref="P219" si="504">O219-N219</f>
        <v>0</v>
      </c>
      <c r="Q219" s="539" t="e">
        <f>O219/N219</f>
        <v>#DIV/0!</v>
      </c>
      <c r="R219" s="536">
        <f t="shared" si="493"/>
        <v>0</v>
      </c>
      <c r="S219" s="537">
        <f t="shared" si="494"/>
        <v>0</v>
      </c>
      <c r="T219" s="455">
        <f t="shared" si="495"/>
        <v>0</v>
      </c>
      <c r="U219" s="538">
        <f t="shared" si="496"/>
        <v>0</v>
      </c>
      <c r="V219" s="455">
        <f t="shared" si="497"/>
        <v>0</v>
      </c>
      <c r="W219" s="395" t="e">
        <f t="shared" si="424"/>
        <v>#DIV/0!</v>
      </c>
      <c r="X219" s="14"/>
      <c r="Y219" s="354" t="str">
        <f t="shared" si="434"/>
        <v/>
      </c>
      <c r="Z219" s="169" t="str">
        <f t="shared" si="435"/>
        <v/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</row>
    <row r="220" spans="1:190" s="114" customFormat="1" ht="12" hidden="1" customHeight="1" thickBot="1" x14ac:dyDescent="0.3">
      <c r="A220" s="44">
        <v>20</v>
      </c>
      <c r="B220" s="99" t="s">
        <v>50</v>
      </c>
      <c r="C220" s="99"/>
      <c r="D220" s="99"/>
      <c r="E220" s="148" t="s">
        <v>55</v>
      </c>
      <c r="F220" s="833"/>
      <c r="G220" s="834"/>
      <c r="H220" s="835"/>
      <c r="I220" s="696">
        <f>H220/H6</f>
        <v>0</v>
      </c>
      <c r="J220" s="697"/>
      <c r="K220" s="609" t="e">
        <f>H220/G220</f>
        <v>#DIV/0!</v>
      </c>
      <c r="L220" s="610"/>
      <c r="M220" s="611"/>
      <c r="N220" s="389"/>
      <c r="O220" s="695"/>
      <c r="P220" s="389"/>
      <c r="Q220" s="613"/>
      <c r="R220" s="391">
        <f t="shared" si="493"/>
        <v>0</v>
      </c>
      <c r="S220" s="392">
        <f t="shared" si="494"/>
        <v>0</v>
      </c>
      <c r="T220" s="393">
        <f t="shared" si="495"/>
        <v>0</v>
      </c>
      <c r="U220" s="394">
        <f t="shared" si="496"/>
        <v>0</v>
      </c>
      <c r="V220" s="393">
        <f t="shared" si="497"/>
        <v>0</v>
      </c>
      <c r="W220" s="395" t="e">
        <f t="shared" si="424"/>
        <v>#DIV/0!</v>
      </c>
      <c r="X220" s="14"/>
      <c r="Y220" s="354" t="str">
        <f t="shared" si="434"/>
        <v/>
      </c>
      <c r="Z220" s="169" t="str">
        <f t="shared" si="435"/>
        <v/>
      </c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</row>
    <row r="221" spans="1:190" s="114" customFormat="1" ht="20.25" hidden="1" customHeight="1" thickBot="1" x14ac:dyDescent="0.3">
      <c r="A221" s="58">
        <v>24</v>
      </c>
      <c r="B221" s="57" t="s">
        <v>62</v>
      </c>
      <c r="C221" s="57" t="s">
        <v>272</v>
      </c>
      <c r="D221" s="57" t="s">
        <v>131</v>
      </c>
      <c r="E221" s="149" t="s">
        <v>280</v>
      </c>
      <c r="F221" s="836">
        <f>SUM(F222:F225)</f>
        <v>494.9</v>
      </c>
      <c r="G221" s="836">
        <f t="shared" ref="G221:H221" si="505">SUM(G222:G225)</f>
        <v>0</v>
      </c>
      <c r="H221" s="837">
        <f t="shared" si="505"/>
        <v>0</v>
      </c>
      <c r="I221" s="644">
        <f>H221/H6</f>
        <v>0</v>
      </c>
      <c r="J221" s="635">
        <f t="shared" ref="J221" si="506">H221-G221</f>
        <v>0</v>
      </c>
      <c r="K221" s="395" t="e">
        <f t="shared" ref="K221" si="507">H221/G221</f>
        <v>#DIV/0!</v>
      </c>
      <c r="L221" s="698">
        <f>SUM(L222:L225)</f>
        <v>0</v>
      </c>
      <c r="M221" s="700">
        <f t="shared" ref="M221" si="508">SUM(M222:M225)</f>
        <v>0</v>
      </c>
      <c r="N221" s="698">
        <f t="shared" ref="N221:O221" si="509">SUM(N222:N225)</f>
        <v>0</v>
      </c>
      <c r="O221" s="699">
        <f t="shared" si="509"/>
        <v>0</v>
      </c>
      <c r="P221" s="618">
        <f t="shared" ref="P221:P222" si="510">O221-N221</f>
        <v>0</v>
      </c>
      <c r="Q221" s="465" t="e">
        <f>O221/N221</f>
        <v>#DIV/0!</v>
      </c>
      <c r="R221" s="601">
        <f t="shared" si="493"/>
        <v>494.9</v>
      </c>
      <c r="S221" s="363">
        <f t="shared" si="494"/>
        <v>494.9</v>
      </c>
      <c r="T221" s="598">
        <f t="shared" si="495"/>
        <v>0</v>
      </c>
      <c r="U221" s="599">
        <f t="shared" si="496"/>
        <v>0</v>
      </c>
      <c r="V221" s="598">
        <f t="shared" si="497"/>
        <v>0</v>
      </c>
      <c r="W221" s="395" t="e">
        <f t="shared" si="424"/>
        <v>#DIV/0!</v>
      </c>
      <c r="X221" s="24"/>
      <c r="Y221" s="354" t="str">
        <f t="shared" si="434"/>
        <v/>
      </c>
      <c r="Z221" s="169" t="str">
        <f t="shared" si="435"/>
        <v/>
      </c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</row>
    <row r="222" spans="1:190" s="3" customFormat="1" ht="32.25" hidden="1" customHeight="1" thickBot="1" x14ac:dyDescent="0.3">
      <c r="A222" s="42"/>
      <c r="B222" s="26"/>
      <c r="C222" s="26"/>
      <c r="D222" s="26"/>
      <c r="E222" s="102" t="s">
        <v>281</v>
      </c>
      <c r="F222" s="763"/>
      <c r="G222" s="766"/>
      <c r="H222" s="764"/>
      <c r="I222" s="410">
        <f>H222/H6</f>
        <v>0</v>
      </c>
      <c r="J222" s="456">
        <f t="shared" ref="J222:J224" si="511">H222-G222</f>
        <v>0</v>
      </c>
      <c r="K222" s="419"/>
      <c r="L222" s="443"/>
      <c r="M222" s="414"/>
      <c r="N222" s="415"/>
      <c r="O222" s="409"/>
      <c r="P222" s="415">
        <f t="shared" si="510"/>
        <v>0</v>
      </c>
      <c r="Q222" s="405" t="e">
        <f>O222/N222</f>
        <v>#DIV/0!</v>
      </c>
      <c r="R222" s="413">
        <f t="shared" ref="R222:R226" si="512">SUM(F222,L222)</f>
        <v>0</v>
      </c>
      <c r="S222" s="414">
        <f t="shared" ref="S222:S226" si="513">SUM(F222,M222)</f>
        <v>0</v>
      </c>
      <c r="T222" s="415">
        <f t="shared" ref="T222:T226" si="514">SUM(G222,N222)</f>
        <v>0</v>
      </c>
      <c r="U222" s="418">
        <f t="shared" ref="U222:U226" si="515">SUM(H222,O222)</f>
        <v>0</v>
      </c>
      <c r="V222" s="415">
        <f t="shared" si="497"/>
        <v>0</v>
      </c>
      <c r="W222" s="395" t="e">
        <f t="shared" si="424"/>
        <v>#DIV/0!</v>
      </c>
      <c r="X222" s="14"/>
      <c r="Y222" s="354" t="str">
        <f t="shared" si="434"/>
        <v/>
      </c>
      <c r="Z222" s="169" t="str">
        <f t="shared" si="435"/>
        <v/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 spans="1:190" s="3" customFormat="1" ht="57" hidden="1" customHeight="1" thickBot="1" x14ac:dyDescent="0.3">
      <c r="A223" s="42"/>
      <c r="B223" s="26"/>
      <c r="C223" s="26"/>
      <c r="D223" s="26"/>
      <c r="E223" s="164" t="s">
        <v>284</v>
      </c>
      <c r="F223" s="763"/>
      <c r="G223" s="766"/>
      <c r="H223" s="764"/>
      <c r="I223" s="410">
        <f>H223/H6</f>
        <v>0</v>
      </c>
      <c r="J223" s="456">
        <f t="shared" si="511"/>
        <v>0</v>
      </c>
      <c r="K223" s="419" t="e">
        <f>H223/G223</f>
        <v>#DIV/0!</v>
      </c>
      <c r="L223" s="443"/>
      <c r="M223" s="414"/>
      <c r="N223" s="415"/>
      <c r="O223" s="409"/>
      <c r="P223" s="630"/>
      <c r="Q223" s="694"/>
      <c r="R223" s="413">
        <f t="shared" si="512"/>
        <v>0</v>
      </c>
      <c r="S223" s="414">
        <f t="shared" si="513"/>
        <v>0</v>
      </c>
      <c r="T223" s="415">
        <f t="shared" si="514"/>
        <v>0</v>
      </c>
      <c r="U223" s="418">
        <f t="shared" si="515"/>
        <v>0</v>
      </c>
      <c r="V223" s="415">
        <f t="shared" ref="V223:V226" si="516">U223-T223</f>
        <v>0</v>
      </c>
      <c r="W223" s="395" t="e">
        <f t="shared" si="424"/>
        <v>#DIV/0!</v>
      </c>
      <c r="X223" s="14"/>
      <c r="Y223" s="354" t="str">
        <f t="shared" si="434"/>
        <v/>
      </c>
      <c r="Z223" s="169" t="str">
        <f t="shared" si="435"/>
        <v/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  <row r="224" spans="1:190" s="175" customFormat="1" ht="61.9" customHeight="1" thickBot="1" x14ac:dyDescent="0.3">
      <c r="A224" s="178"/>
      <c r="B224" s="168"/>
      <c r="C224" s="168"/>
      <c r="D224" s="168"/>
      <c r="E224" s="925" t="s">
        <v>472</v>
      </c>
      <c r="F224" s="932">
        <v>494.9</v>
      </c>
      <c r="G224" s="919"/>
      <c r="H224" s="710"/>
      <c r="I224" s="584">
        <f>H224/H6</f>
        <v>0</v>
      </c>
      <c r="J224" s="920">
        <f t="shared" si="511"/>
        <v>0</v>
      </c>
      <c r="K224" s="921"/>
      <c r="L224" s="583"/>
      <c r="M224" s="479"/>
      <c r="N224" s="480"/>
      <c r="O224" s="432"/>
      <c r="P224" s="922"/>
      <c r="Q224" s="923"/>
      <c r="R224" s="884">
        <f t="shared" si="512"/>
        <v>494.9</v>
      </c>
      <c r="S224" s="479">
        <f t="shared" si="513"/>
        <v>494.9</v>
      </c>
      <c r="T224" s="480">
        <f t="shared" si="514"/>
        <v>0</v>
      </c>
      <c r="U224" s="441">
        <f t="shared" si="515"/>
        <v>0</v>
      </c>
      <c r="V224" s="480">
        <f t="shared" si="516"/>
        <v>0</v>
      </c>
      <c r="W224" s="924"/>
      <c r="X224" s="172"/>
      <c r="Y224" s="355" t="str">
        <f t="shared" si="434"/>
        <v/>
      </c>
      <c r="Z224" s="173" t="str">
        <f t="shared" si="435"/>
        <v/>
      </c>
      <c r="AA224" s="174"/>
      <c r="AB224" s="174"/>
      <c r="AC224" s="174"/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  <c r="AO224" s="174"/>
      <c r="AP224" s="174"/>
      <c r="AQ224" s="174"/>
      <c r="AR224" s="174"/>
      <c r="AS224" s="174"/>
      <c r="AT224" s="174"/>
      <c r="AU224" s="174"/>
    </row>
    <row r="225" spans="1:190" s="3" customFormat="1" ht="30" hidden="1" customHeight="1" thickBot="1" x14ac:dyDescent="0.3">
      <c r="A225" s="46"/>
      <c r="B225" s="151"/>
      <c r="C225" s="151"/>
      <c r="D225" s="151"/>
      <c r="E225" s="165" t="s">
        <v>282</v>
      </c>
      <c r="F225" s="831"/>
      <c r="G225" s="832"/>
      <c r="H225" s="790"/>
      <c r="I225" s="577">
        <f>H225/H6</f>
        <v>0</v>
      </c>
      <c r="J225" s="566">
        <f t="shared" ref="J225:J226" si="517">H225-G225</f>
        <v>0</v>
      </c>
      <c r="K225" s="591" t="e">
        <f>H225/G225</f>
        <v>#DIV/0!</v>
      </c>
      <c r="L225" s="559"/>
      <c r="M225" s="537"/>
      <c r="N225" s="455"/>
      <c r="O225" s="588"/>
      <c r="P225" s="455">
        <f t="shared" ref="P225" si="518">O225-N225</f>
        <v>0</v>
      </c>
      <c r="Q225" s="539" t="e">
        <f>O225/N225</f>
        <v>#DIV/0!</v>
      </c>
      <c r="R225" s="536">
        <f t="shared" si="512"/>
        <v>0</v>
      </c>
      <c r="S225" s="537">
        <f t="shared" si="513"/>
        <v>0</v>
      </c>
      <c r="T225" s="455">
        <f t="shared" si="514"/>
        <v>0</v>
      </c>
      <c r="U225" s="538">
        <f t="shared" si="515"/>
        <v>0</v>
      </c>
      <c r="V225" s="455">
        <f t="shared" si="516"/>
        <v>0</v>
      </c>
      <c r="W225" s="395" t="e">
        <f t="shared" si="424"/>
        <v>#DIV/0!</v>
      </c>
      <c r="X225" s="14"/>
      <c r="Y225" s="354" t="str">
        <f t="shared" si="434"/>
        <v/>
      </c>
      <c r="Z225" s="169" t="str">
        <f t="shared" si="435"/>
        <v/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</row>
    <row r="226" spans="1:190" s="6" customFormat="1" ht="30" hidden="1" customHeight="1" thickBot="1" x14ac:dyDescent="0.3">
      <c r="A226" s="58">
        <v>25</v>
      </c>
      <c r="B226" s="57"/>
      <c r="C226" s="57" t="s">
        <v>310</v>
      </c>
      <c r="D226" s="57" t="s">
        <v>130</v>
      </c>
      <c r="E226" s="200" t="s">
        <v>311</v>
      </c>
      <c r="F226" s="836"/>
      <c r="G226" s="836"/>
      <c r="H226" s="837"/>
      <c r="I226" s="542">
        <f>H226/H6</f>
        <v>0</v>
      </c>
      <c r="J226" s="566">
        <f t="shared" si="517"/>
        <v>0</v>
      </c>
      <c r="K226" s="395" t="e">
        <f>H226/G226</f>
        <v>#DIV/0!</v>
      </c>
      <c r="L226" s="645"/>
      <c r="M226" s="359"/>
      <c r="N226" s="645"/>
      <c r="O226" s="699"/>
      <c r="P226" s="389"/>
      <c r="Q226" s="468"/>
      <c r="R226" s="601">
        <f t="shared" si="512"/>
        <v>0</v>
      </c>
      <c r="S226" s="363">
        <f t="shared" si="513"/>
        <v>0</v>
      </c>
      <c r="T226" s="598">
        <f t="shared" si="514"/>
        <v>0</v>
      </c>
      <c r="U226" s="599">
        <f t="shared" si="515"/>
        <v>0</v>
      </c>
      <c r="V226" s="598">
        <f t="shared" si="516"/>
        <v>0</v>
      </c>
      <c r="W226" s="395" t="e">
        <f t="shared" si="424"/>
        <v>#DIV/0!</v>
      </c>
      <c r="X226" s="24"/>
      <c r="Y226" s="354"/>
      <c r="Z226" s="169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1:190" s="3" customFormat="1" ht="24" customHeight="1" thickBot="1" x14ac:dyDescent="0.3">
      <c r="A227" s="967" t="s">
        <v>5</v>
      </c>
      <c r="B227" s="968"/>
      <c r="C227" s="968"/>
      <c r="D227" s="968"/>
      <c r="E227" s="969"/>
      <c r="F227" s="540">
        <f>SUM(F8+F56+F88+F101+F107+F113+F114+F116+F166+F167+F168+F169+F173+F174+F195+F196+F197+F199+F201)</f>
        <v>529169.50000000012</v>
      </c>
      <c r="G227" s="541">
        <f t="shared" ref="G227:H227" si="519">SUM(G8+G56+G88+G101+G107+G113+G114+G116+G166+G167+G168+G169+G173+G174+G195+G196+G197+G199+G201)</f>
        <v>184328.5</v>
      </c>
      <c r="H227" s="371">
        <f t="shared" si="519"/>
        <v>163537.30000000002</v>
      </c>
      <c r="I227" s="568">
        <f>H227/H6</f>
        <v>1</v>
      </c>
      <c r="J227" s="464">
        <f t="shared" ref="J227" si="520">SUM(J8+J56+J88+J101+J107+J113+J114+J116+J166+J167+J169+J173+J174+J195+J196+J197+J199+J201)</f>
        <v>-20791.200000000004</v>
      </c>
      <c r="K227" s="395">
        <f>H227/G227</f>
        <v>0.8872057223923594</v>
      </c>
      <c r="L227" s="540">
        <f>SUM(L8+L56+L88+L101+L107+L113+L114+L116+L166+L167+L168+L169+L173+L174+L195+L196+L197+L199+L201)</f>
        <v>23002</v>
      </c>
      <c r="M227" s="541">
        <f t="shared" ref="M227:O227" si="521">SUM(M8+M56+M88+M101+M107+M113+M114+M116+M166+M167+M168+M169+M173+M174+M195+M196+M197+M199+M201)</f>
        <v>24211.899999999998</v>
      </c>
      <c r="N227" s="464">
        <f t="shared" si="521"/>
        <v>9884.7000000000025</v>
      </c>
      <c r="O227" s="371">
        <f t="shared" si="521"/>
        <v>5039.5</v>
      </c>
      <c r="P227" s="464">
        <f t="shared" ref="P227" si="522">SUM(P8+P56+P88+P101+P107+P113+P114+P116+P166+P167+P169+P173+P174+P195+P196+P197+P199+P201)</f>
        <v>-4845.2</v>
      </c>
      <c r="Q227" s="465">
        <f>O227/N227</f>
        <v>0.50982832053577742</v>
      </c>
      <c r="R227" s="540">
        <f>SUM(R8+R56+R88+R101+R107+R113+R114+R116+R166+R167+R168+R169+R173+R174+R195+R196+R197+R199+R201)</f>
        <v>552171.5</v>
      </c>
      <c r="S227" s="541">
        <f t="shared" ref="S227:U227" si="523">SUM(S8+S56+S88+S101+S107+S113+S114+S116+S166+S167+S168+S169+S173+S174+S195+S196+S197+S199+S201)</f>
        <v>553381.4</v>
      </c>
      <c r="T227" s="464">
        <f t="shared" si="523"/>
        <v>194213.2</v>
      </c>
      <c r="U227" s="371">
        <f t="shared" si="523"/>
        <v>168576.80000000002</v>
      </c>
      <c r="V227" s="464">
        <f t="shared" ref="V227" si="524">SUM(V8+V56+V88+V101+V107+V113+V114+V116+V166+V167+V169+V173+V174+V195+V196+V197+V199+V201)</f>
        <v>-25636.400000000009</v>
      </c>
      <c r="W227" s="395">
        <f t="shared" si="424"/>
        <v>0.8679986736225962</v>
      </c>
      <c r="X227" s="14"/>
      <c r="Y227" s="354" t="str">
        <f t="shared" si="434"/>
        <v/>
      </c>
      <c r="Z227" s="169" t="str">
        <f t="shared" si="435"/>
        <v/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</row>
    <row r="228" spans="1:190" s="112" customFormat="1" ht="36.75" hidden="1" customHeight="1" x14ac:dyDescent="0.25">
      <c r="A228" s="62">
        <v>12</v>
      </c>
      <c r="B228" s="212">
        <v>250908</v>
      </c>
      <c r="C228" s="212"/>
      <c r="D228" s="212"/>
      <c r="E228" s="213" t="s">
        <v>37</v>
      </c>
      <c r="F228" s="396"/>
      <c r="G228" s="397"/>
      <c r="H228" s="398"/>
      <c r="I228" s="701"/>
      <c r="J228" s="400"/>
      <c r="K228" s="702"/>
      <c r="L228" s="651"/>
      <c r="M228" s="403"/>
      <c r="N228" s="404"/>
      <c r="O228" s="398"/>
      <c r="P228" s="404">
        <f>O228-N228</f>
        <v>0</v>
      </c>
      <c r="Q228" s="703" t="e">
        <f>O228/N228</f>
        <v>#DIV/0!</v>
      </c>
      <c r="R228" s="417">
        <f t="shared" si="493"/>
        <v>0</v>
      </c>
      <c r="S228" s="473">
        <f t="shared" si="494"/>
        <v>0</v>
      </c>
      <c r="T228" s="425">
        <f t="shared" si="495"/>
        <v>0</v>
      </c>
      <c r="U228" s="474">
        <f t="shared" si="496"/>
        <v>0</v>
      </c>
      <c r="V228" s="425">
        <f t="shared" si="497"/>
        <v>0</v>
      </c>
      <c r="W228" s="563" t="e">
        <f t="shared" ref="W228:W230" si="525">U228/T228</f>
        <v>#DIV/0!</v>
      </c>
      <c r="X228" s="14"/>
      <c r="Y228" s="354" t="str">
        <f t="shared" si="434"/>
        <v/>
      </c>
      <c r="Z228" s="169" t="str">
        <f t="shared" si="435"/>
        <v/>
      </c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</row>
    <row r="229" spans="1:190" s="103" customFormat="1" ht="48.6" customHeight="1" thickBot="1" x14ac:dyDescent="0.3">
      <c r="A229" s="58">
        <v>20</v>
      </c>
      <c r="B229" s="210">
        <v>250909</v>
      </c>
      <c r="C229" s="210">
        <v>8822</v>
      </c>
      <c r="D229" s="210">
        <v>1060</v>
      </c>
      <c r="E229" s="211" t="s">
        <v>395</v>
      </c>
      <c r="F229" s="704"/>
      <c r="G229" s="705"/>
      <c r="H229" s="706"/>
      <c r="I229" s="707"/>
      <c r="J229" s="708"/>
      <c r="K229" s="457"/>
      <c r="L229" s="658"/>
      <c r="M229" s="574"/>
      <c r="N229" s="575"/>
      <c r="O229" s="889">
        <v>-12.3</v>
      </c>
      <c r="P229" s="575">
        <f>O229-N229</f>
        <v>-12.3</v>
      </c>
      <c r="Q229" s="646"/>
      <c r="R229" s="536">
        <f t="shared" si="493"/>
        <v>0</v>
      </c>
      <c r="S229" s="537" t="s">
        <v>426</v>
      </c>
      <c r="T229" s="455">
        <f t="shared" si="495"/>
        <v>0</v>
      </c>
      <c r="U229" s="538">
        <f t="shared" si="496"/>
        <v>-12.3</v>
      </c>
      <c r="V229" s="455">
        <f t="shared" si="497"/>
        <v>-12.3</v>
      </c>
      <c r="W229" s="591"/>
      <c r="X229" s="14"/>
      <c r="Y229" s="354" t="str">
        <f t="shared" si="434"/>
        <v/>
      </c>
      <c r="Z229" s="169" t="str">
        <f t="shared" si="435"/>
        <v/>
      </c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  <c r="DR229" s="112"/>
      <c r="DS229" s="112"/>
      <c r="DT229" s="112"/>
      <c r="DU229" s="112"/>
      <c r="DV229" s="112"/>
      <c r="DW229" s="112"/>
      <c r="DX229" s="112"/>
      <c r="DY229" s="112"/>
      <c r="DZ229" s="112"/>
      <c r="EA229" s="112"/>
      <c r="EB229" s="112"/>
      <c r="EC229" s="112"/>
      <c r="ED229" s="112"/>
      <c r="EE229" s="112"/>
      <c r="EF229" s="112"/>
      <c r="EG229" s="112"/>
      <c r="EH229" s="112"/>
      <c r="EI229" s="112"/>
      <c r="EJ229" s="112"/>
      <c r="EK229" s="112"/>
      <c r="EL229" s="112"/>
      <c r="EM229" s="112"/>
      <c r="EN229" s="112"/>
      <c r="EO229" s="112"/>
      <c r="EP229" s="112"/>
      <c r="EQ229" s="112"/>
      <c r="ER229" s="112"/>
      <c r="ES229" s="112"/>
      <c r="ET229" s="112"/>
      <c r="EU229" s="112"/>
      <c r="EV229" s="112"/>
      <c r="EW229" s="112"/>
      <c r="EX229" s="112"/>
      <c r="EY229" s="112"/>
      <c r="EZ229" s="112"/>
      <c r="FA229" s="112"/>
      <c r="FB229" s="112"/>
      <c r="FC229" s="112"/>
      <c r="FD229" s="112"/>
      <c r="FE229" s="112"/>
      <c r="FF229" s="112"/>
      <c r="FG229" s="112"/>
      <c r="FH229" s="112"/>
      <c r="FI229" s="112"/>
      <c r="FJ229" s="112"/>
      <c r="FK229" s="112"/>
      <c r="FL229" s="112"/>
      <c r="FM229" s="112"/>
      <c r="FN229" s="112"/>
      <c r="FO229" s="112"/>
      <c r="FP229" s="112"/>
      <c r="FQ229" s="112"/>
      <c r="FR229" s="112"/>
      <c r="FS229" s="112"/>
      <c r="FT229" s="112"/>
      <c r="FU229" s="112"/>
      <c r="FV229" s="112"/>
      <c r="FW229" s="112"/>
      <c r="FX229" s="112"/>
      <c r="FY229" s="112"/>
      <c r="FZ229" s="112"/>
      <c r="GA229" s="112"/>
      <c r="GB229" s="112"/>
      <c r="GC229" s="112"/>
      <c r="GD229" s="112"/>
      <c r="GE229" s="112"/>
      <c r="GF229" s="112"/>
      <c r="GG229" s="112"/>
      <c r="GH229" s="112"/>
    </row>
    <row r="230" spans="1:190" s="116" customFormat="1" ht="30" customHeight="1" thickBot="1" x14ac:dyDescent="0.35">
      <c r="A230" s="59"/>
      <c r="B230" s="38"/>
      <c r="C230" s="38"/>
      <c r="D230" s="38"/>
      <c r="E230" s="142" t="s">
        <v>65</v>
      </c>
      <c r="F230" s="634">
        <f>SUM(F227:F229)</f>
        <v>529169.50000000012</v>
      </c>
      <c r="G230" s="620">
        <f>SUM(G227:G229)</f>
        <v>184328.5</v>
      </c>
      <c r="H230" s="621">
        <f>SUM(H227:H229)</f>
        <v>163537.30000000002</v>
      </c>
      <c r="I230" s="542">
        <v>1</v>
      </c>
      <c r="J230" s="467">
        <f>H230-G230</f>
        <v>-20791.199999999983</v>
      </c>
      <c r="K230" s="395">
        <f>H230/G230</f>
        <v>0.8872057223923594</v>
      </c>
      <c r="L230" s="619">
        <f>SUM(L227:L229)</f>
        <v>23002</v>
      </c>
      <c r="M230" s="709">
        <f>SUM(M227:M229)</f>
        <v>24211.899999999998</v>
      </c>
      <c r="N230" s="620">
        <f>SUM(N227:N229)</f>
        <v>9884.7000000000025</v>
      </c>
      <c r="O230" s="621">
        <f>SUM(O227:O229)</f>
        <v>5027.2</v>
      </c>
      <c r="P230" s="620">
        <f>SUM(P227:P229)</f>
        <v>-4857.5</v>
      </c>
      <c r="Q230" s="465">
        <f>O230/N230</f>
        <v>0.50858397321112414</v>
      </c>
      <c r="R230" s="463">
        <f t="shared" si="493"/>
        <v>552171.50000000012</v>
      </c>
      <c r="S230" s="379">
        <f t="shared" si="494"/>
        <v>553381.40000000014</v>
      </c>
      <c r="T230" s="464">
        <f t="shared" si="495"/>
        <v>194213.2</v>
      </c>
      <c r="U230" s="371">
        <f t="shared" si="496"/>
        <v>168564.50000000003</v>
      </c>
      <c r="V230" s="464">
        <f t="shared" si="497"/>
        <v>-25648.699999999983</v>
      </c>
      <c r="W230" s="395">
        <f t="shared" si="525"/>
        <v>0.867935341161157</v>
      </c>
      <c r="X230" s="14"/>
      <c r="Y230" s="354" t="str">
        <f t="shared" si="434"/>
        <v/>
      </c>
      <c r="Z230" s="169" t="str">
        <f t="shared" si="435"/>
        <v/>
      </c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4"/>
      <c r="CU230" s="114"/>
      <c r="CV230" s="114"/>
      <c r="CW230" s="114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114"/>
      <c r="DH230" s="114"/>
      <c r="DI230" s="114"/>
      <c r="DJ230" s="114"/>
      <c r="DK230" s="114"/>
      <c r="DL230" s="114"/>
      <c r="DM230" s="114"/>
      <c r="DN230" s="114"/>
      <c r="DO230" s="114"/>
      <c r="DP230" s="114"/>
      <c r="DQ230" s="114"/>
      <c r="DR230" s="114"/>
      <c r="DS230" s="114"/>
      <c r="DT230" s="114"/>
      <c r="DU230" s="114"/>
      <c r="DV230" s="114"/>
      <c r="DW230" s="114"/>
      <c r="DX230" s="114"/>
      <c r="DY230" s="114"/>
      <c r="DZ230" s="114"/>
      <c r="EA230" s="114"/>
      <c r="EB230" s="114"/>
      <c r="EC230" s="114"/>
      <c r="ED230" s="114"/>
      <c r="EE230" s="114"/>
      <c r="EF230" s="114"/>
      <c r="EG230" s="114"/>
      <c r="EH230" s="114"/>
      <c r="EI230" s="114"/>
      <c r="EJ230" s="114"/>
      <c r="EK230" s="114"/>
      <c r="EL230" s="114"/>
      <c r="EM230" s="114"/>
      <c r="EN230" s="114"/>
      <c r="EO230" s="114"/>
      <c r="EP230" s="114"/>
      <c r="EQ230" s="114"/>
      <c r="ER230" s="114"/>
      <c r="ES230" s="114"/>
      <c r="ET230" s="114"/>
      <c r="EU230" s="114"/>
      <c r="EV230" s="114"/>
      <c r="EW230" s="114"/>
      <c r="EX230" s="114"/>
      <c r="EY230" s="114"/>
      <c r="EZ230" s="114"/>
      <c r="FA230" s="114"/>
      <c r="FB230" s="114"/>
      <c r="FC230" s="114"/>
      <c r="FD230" s="114"/>
      <c r="FE230" s="114"/>
      <c r="FF230" s="114"/>
      <c r="FG230" s="114"/>
      <c r="FH230" s="114"/>
      <c r="FI230" s="114"/>
      <c r="FJ230" s="114"/>
      <c r="FK230" s="114"/>
      <c r="FL230" s="114"/>
      <c r="FM230" s="114"/>
      <c r="FN230" s="114"/>
      <c r="FO230" s="114"/>
      <c r="FP230" s="114"/>
      <c r="FQ230" s="114"/>
      <c r="FR230" s="114"/>
      <c r="FS230" s="114"/>
      <c r="FT230" s="114"/>
      <c r="FU230" s="114"/>
      <c r="FV230" s="114"/>
      <c r="FW230" s="114"/>
      <c r="FX230" s="114"/>
      <c r="FY230" s="114"/>
      <c r="FZ230" s="114"/>
      <c r="GA230" s="114"/>
      <c r="GB230" s="114"/>
      <c r="GC230" s="114"/>
      <c r="GD230" s="114"/>
      <c r="GE230" s="114"/>
      <c r="GF230" s="114"/>
      <c r="GG230" s="114"/>
      <c r="GH230" s="114"/>
    </row>
    <row r="231" spans="1:190" ht="73.5" customHeight="1" x14ac:dyDescent="0.35">
      <c r="E231" s="966" t="s">
        <v>404</v>
      </c>
      <c r="F231" s="966"/>
      <c r="G231" s="838"/>
      <c r="I231" s="13"/>
      <c r="J231" s="13"/>
      <c r="K231" s="15"/>
      <c r="L231" s="19"/>
      <c r="M231" s="190" t="s">
        <v>405</v>
      </c>
      <c r="N231" s="19"/>
      <c r="O231" s="196"/>
      <c r="P231" s="134"/>
      <c r="Q231" s="19"/>
      <c r="U231" s="19"/>
      <c r="V231" s="1"/>
      <c r="W231" s="1"/>
      <c r="X231" s="10"/>
      <c r="Y231" s="16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</row>
    <row r="232" spans="1:190" ht="20.25" x14ac:dyDescent="0.3">
      <c r="E232" s="242"/>
      <c r="F232" s="840"/>
      <c r="G232" s="840"/>
      <c r="H232" s="841"/>
      <c r="I232" s="1"/>
      <c r="J232" s="1"/>
      <c r="K232" s="11"/>
      <c r="L232" s="19"/>
      <c r="M232" s="191"/>
      <c r="N232" s="19"/>
      <c r="O232" s="243"/>
      <c r="P232" s="134"/>
      <c r="Q232" s="19"/>
      <c r="R232" s="19"/>
      <c r="S232" s="196"/>
      <c r="T232" s="19"/>
      <c r="U232" s="19"/>
      <c r="V232" s="1"/>
      <c r="W232" s="1"/>
      <c r="X232" s="10"/>
      <c r="Y232" s="16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</row>
    <row r="233" spans="1:190" x14ac:dyDescent="0.2">
      <c r="F233" s="840"/>
      <c r="G233" s="840"/>
      <c r="H233" s="841"/>
      <c r="I233" s="167"/>
      <c r="J233" s="1"/>
      <c r="K233" s="11"/>
      <c r="L233" s="19"/>
      <c r="M233" s="192"/>
      <c r="N233" s="19"/>
      <c r="O233" s="244"/>
      <c r="P233" s="134"/>
      <c r="Q233" s="19"/>
      <c r="R233" s="135"/>
      <c r="S233" s="197"/>
      <c r="T233" s="135"/>
      <c r="U233" s="19"/>
      <c r="V233" s="1"/>
      <c r="W233" s="1"/>
      <c r="X233" s="10"/>
      <c r="Y233" s="16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</row>
    <row r="234" spans="1:190" ht="15" x14ac:dyDescent="0.25">
      <c r="F234" s="840"/>
      <c r="G234" s="840"/>
      <c r="H234" s="842"/>
      <c r="I234" s="51"/>
      <c r="J234" s="166"/>
      <c r="K234" s="90"/>
      <c r="L234" s="52"/>
      <c r="M234" s="193"/>
      <c r="N234" s="52"/>
      <c r="O234" s="193"/>
      <c r="P234" s="159">
        <f>SUM(O227-N227)</f>
        <v>-4845.2000000000025</v>
      </c>
      <c r="Q234" s="136">
        <f>O227/N227</f>
        <v>0.50982832053577742</v>
      </c>
      <c r="R234" s="137">
        <f>SUM(F227,L227)</f>
        <v>552171.50000000012</v>
      </c>
      <c r="S234" s="198">
        <f>SUM(F227,M227)</f>
        <v>553381.40000000014</v>
      </c>
      <c r="T234" s="137">
        <f>SUM(G227,N227)</f>
        <v>194213.2</v>
      </c>
      <c r="U234" s="241">
        <f>SUM(H227,O227)</f>
        <v>168576.80000000002</v>
      </c>
      <c r="V234" s="117">
        <f>SUM(U227-T227)</f>
        <v>-25636.399999999994</v>
      </c>
      <c r="W234" s="45">
        <f>U234/T234</f>
        <v>0.8679986736225962</v>
      </c>
      <c r="X234" s="10"/>
      <c r="Y234" s="16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</row>
    <row r="235" spans="1:190" ht="15" hidden="1" x14ac:dyDescent="0.25">
      <c r="F235" s="840"/>
      <c r="G235" s="840"/>
      <c r="H235" s="843"/>
      <c r="I235" s="18"/>
      <c r="J235" s="166"/>
      <c r="K235" s="90"/>
      <c r="L235" s="52"/>
      <c r="M235" s="193"/>
      <c r="N235" s="52"/>
      <c r="O235" s="193"/>
      <c r="P235" s="159"/>
      <c r="Q235" s="136"/>
      <c r="R235" s="137"/>
      <c r="S235" s="198"/>
      <c r="T235" s="137"/>
      <c r="U235" s="241"/>
      <c r="V235" s="117"/>
      <c r="W235" s="45"/>
      <c r="X235" s="10"/>
      <c r="Y235" s="16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</row>
    <row r="236" spans="1:190" ht="15" hidden="1" x14ac:dyDescent="0.25">
      <c r="F236" s="840"/>
      <c r="G236" s="840"/>
      <c r="H236" s="842"/>
      <c r="I236" s="251"/>
      <c r="J236" s="166"/>
      <c r="K236" s="90"/>
      <c r="L236" s="52"/>
      <c r="M236" s="193"/>
      <c r="N236" s="52"/>
      <c r="O236" s="52"/>
      <c r="P236" s="52"/>
      <c r="Q236" s="136"/>
      <c r="R236" s="137"/>
      <c r="S236" s="198"/>
      <c r="T236" s="137"/>
      <c r="U236" s="241"/>
      <c r="V236" s="117"/>
      <c r="W236" s="45"/>
      <c r="X236" s="10"/>
      <c r="Y236" s="16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</row>
    <row r="237" spans="1:190" hidden="1" x14ac:dyDescent="0.2">
      <c r="E237" s="60" t="s">
        <v>456</v>
      </c>
      <c r="F237" s="737">
        <f>SUM(F10:F11)</f>
        <v>6995</v>
      </c>
      <c r="G237" s="737">
        <f>SUM(G10:G11)</f>
        <v>3836.7999999999997</v>
      </c>
      <c r="H237" s="737">
        <f>SUM(H10:H11)</f>
        <v>3836.7999999999997</v>
      </c>
      <c r="I237" s="737"/>
      <c r="J237" s="738">
        <f t="shared" ref="J237:J252" si="526">H237-G237</f>
        <v>0</v>
      </c>
      <c r="K237" s="739">
        <f t="shared" ref="K237:K252" si="527">H237/G237</f>
        <v>1</v>
      </c>
      <c r="L237" s="746">
        <f>SUM(L10:L11)</f>
        <v>0</v>
      </c>
      <c r="M237" s="746">
        <f>SUM(M10:M11)</f>
        <v>0</v>
      </c>
      <c r="N237" s="746">
        <f>SUM(N10:N11)</f>
        <v>0</v>
      </c>
      <c r="O237" s="746">
        <f>SUM(O10:O11)</f>
        <v>0</v>
      </c>
      <c r="P237" s="746">
        <f t="shared" ref="P237:P243" si="528">O237-N237</f>
        <v>0</v>
      </c>
      <c r="Q237" s="747" t="e">
        <f>O237/N237</f>
        <v>#DIV/0!</v>
      </c>
      <c r="R237" s="731">
        <f>SUM(R10:R11)</f>
        <v>6995</v>
      </c>
      <c r="S237" s="731">
        <f>SUM(S10:S11)</f>
        <v>6995</v>
      </c>
      <c r="T237" s="731">
        <f>SUM(T10:T11)</f>
        <v>3836.7999999999997</v>
      </c>
      <c r="U237" s="731">
        <f>SUM(U10:U11)</f>
        <v>3836.7999999999997</v>
      </c>
      <c r="V237" s="732">
        <f>U237-T237</f>
        <v>0</v>
      </c>
      <c r="W237" s="733">
        <f t="shared" ref="W237:W252" si="529">U237/T237</f>
        <v>1</v>
      </c>
      <c r="X237" s="10"/>
      <c r="Y237" s="16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</row>
    <row r="238" spans="1:190" hidden="1" x14ac:dyDescent="0.2">
      <c r="E238" s="60" t="s">
        <v>457</v>
      </c>
      <c r="F238" s="737">
        <f>F13</f>
        <v>20</v>
      </c>
      <c r="G238" s="737">
        <f>G13</f>
        <v>5.0999999999999996</v>
      </c>
      <c r="H238" s="737">
        <f>H13</f>
        <v>0</v>
      </c>
      <c r="I238" s="740"/>
      <c r="J238" s="738">
        <f t="shared" si="526"/>
        <v>-5.0999999999999996</v>
      </c>
      <c r="K238" s="739">
        <f t="shared" si="527"/>
        <v>0</v>
      </c>
      <c r="L238" s="746">
        <f>L13</f>
        <v>0</v>
      </c>
      <c r="M238" s="746">
        <f>M13</f>
        <v>0</v>
      </c>
      <c r="N238" s="746">
        <f>N13</f>
        <v>0</v>
      </c>
      <c r="O238" s="746">
        <f>O13</f>
        <v>0</v>
      </c>
      <c r="P238" s="746">
        <f t="shared" si="528"/>
        <v>0</v>
      </c>
      <c r="Q238" s="747" t="e">
        <f t="shared" ref="Q238:Q253" si="530">O238/N238</f>
        <v>#DIV/0!</v>
      </c>
      <c r="R238" s="731">
        <f>R13</f>
        <v>20</v>
      </c>
      <c r="S238" s="731">
        <f>S13</f>
        <v>20</v>
      </c>
      <c r="T238" s="731">
        <f>T13</f>
        <v>5.0999999999999996</v>
      </c>
      <c r="U238" s="731">
        <f>U13</f>
        <v>0</v>
      </c>
      <c r="V238" s="732">
        <f t="shared" ref="V238:V252" si="531">U238-T238</f>
        <v>-5.0999999999999996</v>
      </c>
      <c r="W238" s="733">
        <f t="shared" si="529"/>
        <v>0</v>
      </c>
      <c r="X238" s="10"/>
      <c r="Y238" s="16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</row>
    <row r="239" spans="1:190" hidden="1" x14ac:dyDescent="0.2">
      <c r="E239" s="60" t="s">
        <v>455</v>
      </c>
      <c r="F239" s="737">
        <f>SUM(F19:F33)</f>
        <v>53400.000000000007</v>
      </c>
      <c r="G239" s="737">
        <f>SUM(G19:G33)</f>
        <v>15499.999999999998</v>
      </c>
      <c r="H239" s="737">
        <f>SUM(H19:H33)</f>
        <v>15128.500000000002</v>
      </c>
      <c r="I239" s="740"/>
      <c r="J239" s="738">
        <f t="shared" si="526"/>
        <v>-371.49999999999636</v>
      </c>
      <c r="K239" s="739">
        <f t="shared" si="527"/>
        <v>0.97603225806451632</v>
      </c>
      <c r="L239" s="746">
        <f>SUM(L19:L33)</f>
        <v>0</v>
      </c>
      <c r="M239" s="746">
        <f>SUM(M19:M33)</f>
        <v>0</v>
      </c>
      <c r="N239" s="746">
        <f>SUM(N19:N33)</f>
        <v>0</v>
      </c>
      <c r="O239" s="746">
        <f>SUM(O19:O33)</f>
        <v>0</v>
      </c>
      <c r="P239" s="746">
        <f t="shared" si="528"/>
        <v>0</v>
      </c>
      <c r="Q239" s="747" t="e">
        <f t="shared" si="530"/>
        <v>#DIV/0!</v>
      </c>
      <c r="R239" s="731">
        <f>SUM(R19:R33)</f>
        <v>53400.000000000007</v>
      </c>
      <c r="S239" s="731">
        <f>SUM(S19:S33)</f>
        <v>53400.000000000007</v>
      </c>
      <c r="T239" s="731">
        <f>SUM(T19:T33)</f>
        <v>15499.999999999998</v>
      </c>
      <c r="U239" s="731">
        <f>SUM(U19:U33)</f>
        <v>15128.500000000002</v>
      </c>
      <c r="V239" s="732">
        <f t="shared" si="531"/>
        <v>-371.49999999999636</v>
      </c>
      <c r="W239" s="733">
        <f t="shared" si="529"/>
        <v>0.97603225806451632</v>
      </c>
      <c r="X239" s="10"/>
      <c r="Y239" s="16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</row>
    <row r="240" spans="1:190" hidden="1" x14ac:dyDescent="0.2">
      <c r="E240" s="60" t="s">
        <v>458</v>
      </c>
      <c r="F240" s="737">
        <f>F34</f>
        <v>205.8</v>
      </c>
      <c r="G240" s="737">
        <f>G34</f>
        <v>69.099999999999994</v>
      </c>
      <c r="H240" s="737">
        <f>H34</f>
        <v>69.099999999999994</v>
      </c>
      <c r="I240" s="737"/>
      <c r="J240" s="738">
        <f t="shared" si="526"/>
        <v>0</v>
      </c>
      <c r="K240" s="739">
        <f t="shared" si="527"/>
        <v>1</v>
      </c>
      <c r="L240" s="746">
        <f>L34</f>
        <v>0</v>
      </c>
      <c r="M240" s="746">
        <f>M34</f>
        <v>0</v>
      </c>
      <c r="N240" s="746">
        <f>N34</f>
        <v>0</v>
      </c>
      <c r="O240" s="746">
        <f>O34</f>
        <v>0</v>
      </c>
      <c r="P240" s="746">
        <f t="shared" si="528"/>
        <v>0</v>
      </c>
      <c r="Q240" s="747" t="e">
        <f t="shared" si="530"/>
        <v>#DIV/0!</v>
      </c>
      <c r="R240" s="731">
        <f>R34</f>
        <v>205.8</v>
      </c>
      <c r="S240" s="731">
        <f>S34</f>
        <v>205.8</v>
      </c>
      <c r="T240" s="731">
        <f>T34</f>
        <v>69.099999999999994</v>
      </c>
      <c r="U240" s="731">
        <f>U34</f>
        <v>69.099999999999994</v>
      </c>
      <c r="V240" s="732">
        <f t="shared" si="531"/>
        <v>0</v>
      </c>
      <c r="W240" s="733">
        <f t="shared" si="529"/>
        <v>1</v>
      </c>
      <c r="X240" s="10"/>
      <c r="Y240" s="16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</row>
    <row r="241" spans="5:47" hidden="1" x14ac:dyDescent="0.2">
      <c r="E241" s="60" t="s">
        <v>459</v>
      </c>
      <c r="F241" s="737">
        <f>F64+F77</f>
        <v>67106.2</v>
      </c>
      <c r="G241" s="737">
        <f>G64+G77</f>
        <v>20668.8</v>
      </c>
      <c r="H241" s="737">
        <f>H64+H77</f>
        <v>20667.5</v>
      </c>
      <c r="I241" s="737"/>
      <c r="J241" s="738">
        <f t="shared" si="526"/>
        <v>-1.2999999999992724</v>
      </c>
      <c r="K241" s="739">
        <f t="shared" si="527"/>
        <v>0.99993710326675955</v>
      </c>
      <c r="L241" s="746">
        <f>L64+L77</f>
        <v>0</v>
      </c>
      <c r="M241" s="746">
        <f>M64+M77</f>
        <v>0</v>
      </c>
      <c r="N241" s="746">
        <f>N64+N77</f>
        <v>0</v>
      </c>
      <c r="O241" s="746">
        <f>O64+O77</f>
        <v>0</v>
      </c>
      <c r="P241" s="746">
        <f t="shared" si="528"/>
        <v>0</v>
      </c>
      <c r="Q241" s="747" t="e">
        <f t="shared" si="530"/>
        <v>#DIV/0!</v>
      </c>
      <c r="R241" s="731">
        <f>R64+R77</f>
        <v>67106.2</v>
      </c>
      <c r="S241" s="731">
        <f>S64+S77</f>
        <v>67106.2</v>
      </c>
      <c r="T241" s="731">
        <f>T64+T77</f>
        <v>20668.8</v>
      </c>
      <c r="U241" s="731">
        <f>U64+U77</f>
        <v>20667.5</v>
      </c>
      <c r="V241" s="732">
        <f t="shared" si="531"/>
        <v>-1.2999999999992724</v>
      </c>
      <c r="W241" s="733">
        <f t="shared" si="529"/>
        <v>0.99993710326675955</v>
      </c>
      <c r="X241" s="10"/>
      <c r="Y241" s="16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</row>
    <row r="242" spans="5:47" ht="14.45" hidden="1" customHeight="1" x14ac:dyDescent="0.2">
      <c r="E242" s="60" t="s">
        <v>460</v>
      </c>
      <c r="F242" s="737">
        <f>F71+F78</f>
        <v>711.1</v>
      </c>
      <c r="G242" s="737">
        <f>G71+G78</f>
        <v>237</v>
      </c>
      <c r="H242" s="737">
        <f>H71+H78</f>
        <v>78.900000000000006</v>
      </c>
      <c r="I242" s="737"/>
      <c r="J242" s="738">
        <f t="shared" si="526"/>
        <v>-158.1</v>
      </c>
      <c r="K242" s="739">
        <f t="shared" si="527"/>
        <v>0.33291139240506329</v>
      </c>
      <c r="L242" s="746">
        <f>L71+L78</f>
        <v>87.5</v>
      </c>
      <c r="M242" s="746">
        <f>M71+M78</f>
        <v>87.5</v>
      </c>
      <c r="N242" s="746">
        <f>N71+N78</f>
        <v>43.7</v>
      </c>
      <c r="O242" s="746">
        <f>O71</f>
        <v>0</v>
      </c>
      <c r="P242" s="746">
        <f t="shared" si="528"/>
        <v>-43.7</v>
      </c>
      <c r="Q242" s="747">
        <f t="shared" si="530"/>
        <v>0</v>
      </c>
      <c r="R242" s="731">
        <f>R71+R78</f>
        <v>798.6</v>
      </c>
      <c r="S242" s="731">
        <f>S71+S78</f>
        <v>798.6</v>
      </c>
      <c r="T242" s="731">
        <f>T71+T78</f>
        <v>280.7</v>
      </c>
      <c r="U242" s="731">
        <f>U71</f>
        <v>78.900000000000006</v>
      </c>
      <c r="V242" s="732">
        <f t="shared" si="531"/>
        <v>-201.79999999999998</v>
      </c>
      <c r="W242" s="733">
        <f t="shared" si="529"/>
        <v>0.28108300676879233</v>
      </c>
      <c r="X242" s="10"/>
      <c r="Y242" s="16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</row>
    <row r="243" spans="5:47" hidden="1" x14ac:dyDescent="0.2">
      <c r="E243" s="60" t="s">
        <v>461</v>
      </c>
      <c r="F243" s="737">
        <f>F90</f>
        <v>30211.3</v>
      </c>
      <c r="G243" s="737">
        <f>G90</f>
        <v>10070.5</v>
      </c>
      <c r="H243" s="737">
        <f>H90</f>
        <v>10070.4</v>
      </c>
      <c r="I243" s="737"/>
      <c r="J243" s="738">
        <f t="shared" si="526"/>
        <v>-0.1000000000003638</v>
      </c>
      <c r="K243" s="739">
        <f t="shared" si="527"/>
        <v>0.99999007000645446</v>
      </c>
      <c r="L243" s="746">
        <f>L90</f>
        <v>0</v>
      </c>
      <c r="M243" s="746">
        <f>M90</f>
        <v>0</v>
      </c>
      <c r="N243" s="746">
        <f>N90</f>
        <v>0</v>
      </c>
      <c r="O243" s="746">
        <f>O90</f>
        <v>0</v>
      </c>
      <c r="P243" s="746">
        <f t="shared" si="528"/>
        <v>0</v>
      </c>
      <c r="Q243" s="747" t="e">
        <f t="shared" si="530"/>
        <v>#DIV/0!</v>
      </c>
      <c r="R243" s="731">
        <f>R90</f>
        <v>30211.3</v>
      </c>
      <c r="S243" s="731">
        <f>S90</f>
        <v>30211.3</v>
      </c>
      <c r="T243" s="731">
        <f>T90</f>
        <v>10070.5</v>
      </c>
      <c r="U243" s="731">
        <f>U90</f>
        <v>10070.4</v>
      </c>
      <c r="V243" s="732">
        <f t="shared" si="531"/>
        <v>-0.1000000000003638</v>
      </c>
      <c r="W243" s="733">
        <f t="shared" si="529"/>
        <v>0.99999007000645446</v>
      </c>
      <c r="X243" s="10"/>
      <c r="Y243" s="16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</row>
    <row r="244" spans="5:47" hidden="1" x14ac:dyDescent="0.2">
      <c r="E244" s="60" t="s">
        <v>462</v>
      </c>
      <c r="F244" s="737">
        <f>F96</f>
        <v>828</v>
      </c>
      <c r="G244" s="737">
        <f>G96</f>
        <v>276</v>
      </c>
      <c r="H244" s="737">
        <f>H96</f>
        <v>232.7</v>
      </c>
      <c r="I244" s="737"/>
      <c r="J244" s="738">
        <f t="shared" si="526"/>
        <v>-43.300000000000011</v>
      </c>
      <c r="K244" s="739">
        <f t="shared" si="527"/>
        <v>0.84311594202898543</v>
      </c>
      <c r="L244" s="746">
        <f>L96</f>
        <v>0</v>
      </c>
      <c r="M244" s="746">
        <f>M96</f>
        <v>0</v>
      </c>
      <c r="N244" s="746">
        <f>N96</f>
        <v>0</v>
      </c>
      <c r="O244" s="746">
        <f>O96</f>
        <v>0</v>
      </c>
      <c r="P244" s="746">
        <f t="shared" ref="P244:P253" si="532">O244-N244</f>
        <v>0</v>
      </c>
      <c r="Q244" s="747" t="e">
        <f t="shared" si="530"/>
        <v>#DIV/0!</v>
      </c>
      <c r="R244" s="731">
        <f>R96</f>
        <v>828</v>
      </c>
      <c r="S244" s="731">
        <f>S96</f>
        <v>828</v>
      </c>
      <c r="T244" s="731">
        <f>T96</f>
        <v>276</v>
      </c>
      <c r="U244" s="731">
        <f>U96</f>
        <v>232.7</v>
      </c>
      <c r="V244" s="732">
        <f t="shared" si="531"/>
        <v>-43.300000000000011</v>
      </c>
      <c r="W244" s="733">
        <f t="shared" si="529"/>
        <v>0.84311594202898543</v>
      </c>
      <c r="X244" s="10"/>
      <c r="Y244" s="16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</row>
    <row r="245" spans="5:47" hidden="1" x14ac:dyDescent="0.2">
      <c r="E245" s="60" t="s">
        <v>463</v>
      </c>
      <c r="F245" s="737">
        <f>F99</f>
        <v>208.4</v>
      </c>
      <c r="G245" s="737">
        <f>G99</f>
        <v>208.4</v>
      </c>
      <c r="H245" s="737">
        <f>H99</f>
        <v>208.3</v>
      </c>
      <c r="I245" s="737">
        <f>SUM(I171)</f>
        <v>0</v>
      </c>
      <c r="J245" s="738">
        <f t="shared" si="526"/>
        <v>-9.9999999999994316E-2</v>
      </c>
      <c r="K245" s="739">
        <f t="shared" si="527"/>
        <v>0.99952015355086377</v>
      </c>
      <c r="L245" s="746">
        <f>L99</f>
        <v>0</v>
      </c>
      <c r="M245" s="746">
        <f>M99</f>
        <v>0</v>
      </c>
      <c r="N245" s="746">
        <f>N99</f>
        <v>0</v>
      </c>
      <c r="O245" s="746">
        <f>O99</f>
        <v>0</v>
      </c>
      <c r="P245" s="746">
        <f t="shared" si="532"/>
        <v>0</v>
      </c>
      <c r="Q245" s="747" t="e">
        <f t="shared" si="530"/>
        <v>#DIV/0!</v>
      </c>
      <c r="R245" s="731">
        <f>R99</f>
        <v>208.4</v>
      </c>
      <c r="S245" s="731">
        <f>S99</f>
        <v>208.4</v>
      </c>
      <c r="T245" s="731">
        <f>T99</f>
        <v>208.4</v>
      </c>
      <c r="U245" s="731">
        <f>U99</f>
        <v>208.3</v>
      </c>
      <c r="V245" s="732">
        <f t="shared" si="531"/>
        <v>-9.9999999999994316E-2</v>
      </c>
      <c r="W245" s="733">
        <f t="shared" si="529"/>
        <v>0.99952015355086377</v>
      </c>
      <c r="X245" s="10"/>
      <c r="Y245" s="16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</row>
    <row r="246" spans="5:47" hidden="1" x14ac:dyDescent="0.2">
      <c r="E246" s="730" t="s">
        <v>298</v>
      </c>
      <c r="F246" s="737"/>
      <c r="G246" s="737"/>
      <c r="H246" s="737"/>
      <c r="I246" s="737"/>
      <c r="J246" s="738">
        <f t="shared" si="526"/>
        <v>0</v>
      </c>
      <c r="K246" s="739" t="e">
        <f t="shared" si="527"/>
        <v>#DIV/0!</v>
      </c>
      <c r="L246" s="746"/>
      <c r="M246" s="746"/>
      <c r="N246" s="746"/>
      <c r="O246" s="746"/>
      <c r="P246" s="746">
        <f t="shared" si="532"/>
        <v>0</v>
      </c>
      <c r="Q246" s="747" t="e">
        <f t="shared" si="530"/>
        <v>#DIV/0!</v>
      </c>
      <c r="R246" s="731"/>
      <c r="S246" s="731"/>
      <c r="T246" s="731"/>
      <c r="U246" s="731"/>
      <c r="V246" s="732">
        <f t="shared" si="531"/>
        <v>0</v>
      </c>
      <c r="W246" s="733" t="e">
        <f t="shared" si="529"/>
        <v>#DIV/0!</v>
      </c>
      <c r="X246" s="10"/>
      <c r="Y246" s="16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</row>
    <row r="247" spans="5:47" hidden="1" x14ac:dyDescent="0.2">
      <c r="E247" s="730" t="s">
        <v>299</v>
      </c>
      <c r="F247" s="737"/>
      <c r="G247" s="737"/>
      <c r="H247" s="737"/>
      <c r="I247" s="737">
        <f>SUM(I61,I74,I75)</f>
        <v>0</v>
      </c>
      <c r="J247" s="738">
        <f t="shared" si="526"/>
        <v>0</v>
      </c>
      <c r="K247" s="739" t="e">
        <f t="shared" si="527"/>
        <v>#DIV/0!</v>
      </c>
      <c r="L247" s="746"/>
      <c r="M247" s="746"/>
      <c r="N247" s="746"/>
      <c r="O247" s="746"/>
      <c r="P247" s="746">
        <f t="shared" si="532"/>
        <v>0</v>
      </c>
      <c r="Q247" s="747" t="e">
        <f t="shared" si="530"/>
        <v>#DIV/0!</v>
      </c>
      <c r="R247" s="731"/>
      <c r="S247" s="731"/>
      <c r="T247" s="731"/>
      <c r="U247" s="731"/>
      <c r="V247" s="732">
        <f t="shared" si="531"/>
        <v>0</v>
      </c>
      <c r="W247" s="733" t="e">
        <f t="shared" si="529"/>
        <v>#DIV/0!</v>
      </c>
      <c r="X247" s="10"/>
      <c r="Y247" s="16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</row>
    <row r="248" spans="5:47" hidden="1" x14ac:dyDescent="0.2">
      <c r="E248" s="730" t="s">
        <v>301</v>
      </c>
      <c r="F248" s="737"/>
      <c r="G248" s="737"/>
      <c r="H248" s="737"/>
      <c r="I248" s="741"/>
      <c r="J248" s="738">
        <f t="shared" si="526"/>
        <v>0</v>
      </c>
      <c r="K248" s="739" t="e">
        <f t="shared" si="527"/>
        <v>#DIV/0!</v>
      </c>
      <c r="L248" s="746"/>
      <c r="M248" s="746"/>
      <c r="N248" s="746"/>
      <c r="O248" s="746"/>
      <c r="P248" s="746">
        <f t="shared" si="532"/>
        <v>0</v>
      </c>
      <c r="Q248" s="747" t="e">
        <f t="shared" si="530"/>
        <v>#DIV/0!</v>
      </c>
      <c r="R248" s="731"/>
      <c r="S248" s="731"/>
      <c r="T248" s="731"/>
      <c r="U248" s="731"/>
      <c r="V248" s="732">
        <f t="shared" si="531"/>
        <v>0</v>
      </c>
      <c r="W248" s="733" t="e">
        <f t="shared" si="529"/>
        <v>#DIV/0!</v>
      </c>
      <c r="X248" s="10"/>
      <c r="Y248" s="16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</row>
    <row r="249" spans="5:47" hidden="1" x14ac:dyDescent="0.2">
      <c r="E249" s="730" t="s">
        <v>300</v>
      </c>
      <c r="F249" s="737"/>
      <c r="G249" s="737"/>
      <c r="H249" s="737"/>
      <c r="I249" s="742"/>
      <c r="J249" s="738">
        <f t="shared" si="526"/>
        <v>0</v>
      </c>
      <c r="K249" s="739" t="e">
        <f t="shared" si="527"/>
        <v>#DIV/0!</v>
      </c>
      <c r="L249" s="746"/>
      <c r="M249" s="746"/>
      <c r="N249" s="746"/>
      <c r="O249" s="746"/>
      <c r="P249" s="746">
        <f t="shared" si="532"/>
        <v>0</v>
      </c>
      <c r="Q249" s="747" t="e">
        <f t="shared" si="530"/>
        <v>#DIV/0!</v>
      </c>
      <c r="R249" s="731"/>
      <c r="S249" s="731"/>
      <c r="T249" s="731"/>
      <c r="U249" s="731"/>
      <c r="V249" s="732">
        <f t="shared" si="531"/>
        <v>0</v>
      </c>
      <c r="W249" s="733" t="e">
        <f t="shared" si="529"/>
        <v>#DIV/0!</v>
      </c>
      <c r="X249" s="10"/>
      <c r="Y249" s="16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</row>
    <row r="250" spans="5:47" hidden="1" x14ac:dyDescent="0.2">
      <c r="E250" s="730" t="s">
        <v>416</v>
      </c>
      <c r="F250" s="737"/>
      <c r="G250" s="737"/>
      <c r="H250" s="737"/>
      <c r="I250" s="737">
        <f>SUM(I51)</f>
        <v>0</v>
      </c>
      <c r="J250" s="738">
        <f t="shared" si="526"/>
        <v>0</v>
      </c>
      <c r="K250" s="739" t="e">
        <f t="shared" si="527"/>
        <v>#DIV/0!</v>
      </c>
      <c r="L250" s="746"/>
      <c r="M250" s="746"/>
      <c r="N250" s="746"/>
      <c r="O250" s="746"/>
      <c r="P250" s="746">
        <f t="shared" si="532"/>
        <v>0</v>
      </c>
      <c r="Q250" s="747" t="e">
        <f t="shared" si="530"/>
        <v>#DIV/0!</v>
      </c>
      <c r="R250" s="731"/>
      <c r="S250" s="731"/>
      <c r="T250" s="731"/>
      <c r="U250" s="731"/>
      <c r="V250" s="732">
        <f t="shared" si="531"/>
        <v>0</v>
      </c>
      <c r="W250" s="733" t="e">
        <f t="shared" si="529"/>
        <v>#DIV/0!</v>
      </c>
    </row>
    <row r="251" spans="5:47" ht="28.15" hidden="1" customHeight="1" x14ac:dyDescent="0.2">
      <c r="E251" s="730" t="s">
        <v>444</v>
      </c>
      <c r="F251" s="737"/>
      <c r="G251" s="737"/>
      <c r="H251" s="737"/>
      <c r="I251" s="737"/>
      <c r="J251" s="738">
        <f t="shared" ref="J251" si="533">H251-G251</f>
        <v>0</v>
      </c>
      <c r="K251" s="739" t="e">
        <f t="shared" ref="K251" si="534">H251/G251</f>
        <v>#DIV/0!</v>
      </c>
      <c r="L251" s="746"/>
      <c r="M251" s="746"/>
      <c r="N251" s="746"/>
      <c r="O251" s="746"/>
      <c r="P251" s="746">
        <f t="shared" si="532"/>
        <v>0</v>
      </c>
      <c r="Q251" s="747" t="e">
        <f t="shared" ref="Q251" si="535">O251/N251</f>
        <v>#DIV/0!</v>
      </c>
      <c r="R251" s="731"/>
      <c r="S251" s="731"/>
      <c r="T251" s="731"/>
      <c r="U251" s="731"/>
      <c r="V251" s="732">
        <f t="shared" ref="V251" si="536">U251-T251</f>
        <v>0</v>
      </c>
      <c r="W251" s="733" t="e">
        <f t="shared" ref="W251" si="537">U251/T251</f>
        <v>#DIV/0!</v>
      </c>
      <c r="X251" s="10"/>
      <c r="Y251" s="16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</row>
    <row r="252" spans="5:47" ht="16.899999999999999" hidden="1" customHeight="1" x14ac:dyDescent="0.2">
      <c r="E252" s="730" t="s">
        <v>419</v>
      </c>
      <c r="F252" s="737">
        <f>F50</f>
        <v>0</v>
      </c>
      <c r="G252" s="737">
        <f>G50</f>
        <v>0</v>
      </c>
      <c r="H252" s="737">
        <f>H50</f>
        <v>0</v>
      </c>
      <c r="I252" s="737"/>
      <c r="J252" s="738">
        <f t="shared" si="526"/>
        <v>0</v>
      </c>
      <c r="K252" s="739" t="e">
        <f t="shared" si="527"/>
        <v>#DIV/0!</v>
      </c>
      <c r="L252" s="746"/>
      <c r="M252" s="746"/>
      <c r="N252" s="746"/>
      <c r="O252" s="746"/>
      <c r="P252" s="746">
        <f t="shared" si="532"/>
        <v>0</v>
      </c>
      <c r="Q252" s="747" t="e">
        <f t="shared" si="530"/>
        <v>#DIV/0!</v>
      </c>
      <c r="R252" s="731"/>
      <c r="S252" s="731"/>
      <c r="T252" s="731"/>
      <c r="U252" s="731"/>
      <c r="V252" s="732">
        <f t="shared" si="531"/>
        <v>0</v>
      </c>
      <c r="W252" s="733" t="e">
        <f t="shared" si="529"/>
        <v>#DIV/0!</v>
      </c>
      <c r="X252" s="10"/>
      <c r="Y252" s="16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</row>
    <row r="253" spans="5:47" hidden="1" x14ac:dyDescent="0.2">
      <c r="F253" s="743">
        <f>SUM(F237:F252)</f>
        <v>159685.79999999999</v>
      </c>
      <c r="G253" s="743">
        <f>SUM(G237:G252)</f>
        <v>50871.7</v>
      </c>
      <c r="H253" s="743">
        <f>SUM(H237:H252)</f>
        <v>50292.200000000004</v>
      </c>
      <c r="I253" s="743">
        <f>SUM(I237:I249)</f>
        <v>0</v>
      </c>
      <c r="J253" s="744">
        <f t="shared" ref="J253" si="538">H253-G253</f>
        <v>-579.49999999999272</v>
      </c>
      <c r="K253" s="745">
        <f t="shared" ref="K253" si="539">H253/G253</f>
        <v>0.98860859770756648</v>
      </c>
      <c r="L253" s="748">
        <f>SUM(L237:L252)</f>
        <v>87.5</v>
      </c>
      <c r="M253" s="748">
        <f>SUM(M237:M252)</f>
        <v>87.5</v>
      </c>
      <c r="N253" s="748">
        <f>SUM(N237:N252)</f>
        <v>43.7</v>
      </c>
      <c r="O253" s="748">
        <f>SUM(O237:O252)</f>
        <v>0</v>
      </c>
      <c r="P253" s="748">
        <f t="shared" si="532"/>
        <v>-43.7</v>
      </c>
      <c r="Q253" s="749">
        <f t="shared" si="530"/>
        <v>0</v>
      </c>
      <c r="R253" s="734">
        <f>SUM(R237:R252)</f>
        <v>159773.29999999999</v>
      </c>
      <c r="S253" s="734">
        <f>SUM(S237:S252)</f>
        <v>159773.29999999999</v>
      </c>
      <c r="T253" s="734">
        <f>SUM(T237:T252)</f>
        <v>50915.399999999994</v>
      </c>
      <c r="U253" s="734">
        <f>SUM(U237:U252)</f>
        <v>50292.200000000004</v>
      </c>
      <c r="V253" s="735">
        <f>U253-T253</f>
        <v>-623.19999999998981</v>
      </c>
      <c r="W253" s="736">
        <f>U253/T253</f>
        <v>0.98776008830334261</v>
      </c>
      <c r="X253" s="10"/>
      <c r="Y253" s="16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</row>
    <row r="254" spans="5:47" hidden="1" x14ac:dyDescent="0.2">
      <c r="F254" s="840"/>
      <c r="G254" s="840"/>
      <c r="H254" s="841"/>
      <c r="I254" s="19"/>
      <c r="J254" s="1"/>
      <c r="K254" s="11"/>
      <c r="L254" s="19"/>
      <c r="M254" s="199"/>
      <c r="N254" s="199"/>
      <c r="O254" s="199"/>
      <c r="P254" s="134"/>
      <c r="Q254" s="19"/>
      <c r="R254" s="19"/>
      <c r="S254" s="196"/>
      <c r="T254" s="19"/>
      <c r="U254" s="19"/>
      <c r="V254" s="1"/>
      <c r="W254" s="1"/>
      <c r="X254" s="10"/>
      <c r="Y254" s="16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</row>
    <row r="255" spans="5:47" hidden="1" x14ac:dyDescent="0.2">
      <c r="E255" s="750" t="s">
        <v>464</v>
      </c>
      <c r="F255" s="840"/>
      <c r="G255" s="840"/>
      <c r="H255" s="841"/>
      <c r="I255" s="1"/>
      <c r="J255" s="1"/>
      <c r="K255" s="11"/>
      <c r="L255" s="19"/>
      <c r="M255" s="196"/>
      <c r="N255" s="19"/>
      <c r="O255" s="196"/>
      <c r="P255" s="134"/>
      <c r="Q255" s="19"/>
      <c r="R255" s="134">
        <f>L253+F253</f>
        <v>159773.29999999999</v>
      </c>
      <c r="S255" s="196"/>
      <c r="T255" s="19"/>
      <c r="U255" s="19"/>
      <c r="V255" s="1"/>
      <c r="W255" s="1"/>
      <c r="X255" s="10"/>
      <c r="Y255" s="16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</row>
    <row r="256" spans="5:47" hidden="1" x14ac:dyDescent="0.2">
      <c r="F256" s="840"/>
      <c r="G256" s="840"/>
      <c r="H256" s="841"/>
      <c r="I256" s="1"/>
      <c r="J256" s="1"/>
      <c r="K256" s="11"/>
      <c r="L256" s="19"/>
      <c r="M256" s="196"/>
      <c r="N256" s="19"/>
      <c r="O256" s="196"/>
      <c r="P256" s="134"/>
      <c r="Q256" s="19"/>
      <c r="R256" s="19"/>
      <c r="S256" s="196"/>
      <c r="T256" s="19"/>
      <c r="U256" s="19"/>
      <c r="V256" s="1"/>
      <c r="W256" s="1"/>
      <c r="X256" s="10"/>
      <c r="Y256" s="16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</row>
    <row r="257" spans="1:190" hidden="1" x14ac:dyDescent="0.2">
      <c r="E257" s="750" t="s">
        <v>456</v>
      </c>
      <c r="F257" s="737">
        <f t="shared" ref="F257:H262" si="540">F237</f>
        <v>6995</v>
      </c>
      <c r="G257" s="737">
        <f t="shared" si="540"/>
        <v>3836.7999999999997</v>
      </c>
      <c r="H257" s="737">
        <f t="shared" si="540"/>
        <v>3836.7999999999997</v>
      </c>
      <c r="I257" s="737"/>
      <c r="J257" s="738">
        <f t="shared" ref="J257:J264" si="541">H257-G257</f>
        <v>0</v>
      </c>
      <c r="K257" s="739">
        <f t="shared" ref="K257:K264" si="542">H257/G257</f>
        <v>1</v>
      </c>
      <c r="L257" s="746">
        <f t="shared" ref="L257:O262" si="543">L237</f>
        <v>0</v>
      </c>
      <c r="M257" s="746">
        <f t="shared" si="543"/>
        <v>0</v>
      </c>
      <c r="N257" s="746">
        <f t="shared" si="543"/>
        <v>0</v>
      </c>
      <c r="O257" s="746">
        <f t="shared" si="543"/>
        <v>0</v>
      </c>
      <c r="P257" s="746">
        <f t="shared" ref="P257:P264" si="544">O257-N257</f>
        <v>0</v>
      </c>
      <c r="Q257" s="747" t="e">
        <f>O257/N257</f>
        <v>#DIV/0!</v>
      </c>
      <c r="R257" s="731">
        <f t="shared" ref="R257:U262" si="545">R237</f>
        <v>6995</v>
      </c>
      <c r="S257" s="731">
        <f t="shared" si="545"/>
        <v>6995</v>
      </c>
      <c r="T257" s="731">
        <f t="shared" si="545"/>
        <v>3836.7999999999997</v>
      </c>
      <c r="U257" s="731">
        <f t="shared" si="545"/>
        <v>3836.7999999999997</v>
      </c>
      <c r="V257" s="732">
        <f>U257-T257</f>
        <v>0</v>
      </c>
      <c r="W257" s="733">
        <f t="shared" ref="W257:W264" si="546">U257/T257</f>
        <v>1</v>
      </c>
      <c r="X257" s="10"/>
      <c r="Y257" s="16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</row>
    <row r="258" spans="1:190" hidden="1" x14ac:dyDescent="0.2">
      <c r="E258" s="750" t="s">
        <v>457</v>
      </c>
      <c r="F258" s="737">
        <f t="shared" si="540"/>
        <v>20</v>
      </c>
      <c r="G258" s="737">
        <f t="shared" si="540"/>
        <v>5.0999999999999996</v>
      </c>
      <c r="H258" s="737">
        <f t="shared" si="540"/>
        <v>0</v>
      </c>
      <c r="I258" s="740"/>
      <c r="J258" s="738">
        <f t="shared" si="541"/>
        <v>-5.0999999999999996</v>
      </c>
      <c r="K258" s="739">
        <f t="shared" si="542"/>
        <v>0</v>
      </c>
      <c r="L258" s="746">
        <f t="shared" si="543"/>
        <v>0</v>
      </c>
      <c r="M258" s="746">
        <f t="shared" si="543"/>
        <v>0</v>
      </c>
      <c r="N258" s="746">
        <f t="shared" si="543"/>
        <v>0</v>
      </c>
      <c r="O258" s="746">
        <f t="shared" si="543"/>
        <v>0</v>
      </c>
      <c r="P258" s="746">
        <f t="shared" si="544"/>
        <v>0</v>
      </c>
      <c r="Q258" s="747" t="e">
        <f t="shared" ref="Q258:Q264" si="547">O258/N258</f>
        <v>#DIV/0!</v>
      </c>
      <c r="R258" s="731">
        <f t="shared" si="545"/>
        <v>20</v>
      </c>
      <c r="S258" s="731">
        <f t="shared" si="545"/>
        <v>20</v>
      </c>
      <c r="T258" s="731">
        <f t="shared" si="545"/>
        <v>5.0999999999999996</v>
      </c>
      <c r="U258" s="731">
        <f t="shared" si="545"/>
        <v>0</v>
      </c>
      <c r="V258" s="732">
        <f t="shared" ref="V258:V264" si="548">U258-T258</f>
        <v>-5.0999999999999996</v>
      </c>
      <c r="W258" s="733">
        <f t="shared" si="546"/>
        <v>0</v>
      </c>
      <c r="X258" s="10"/>
      <c r="Y258" s="16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</row>
    <row r="259" spans="1:190" hidden="1" x14ac:dyDescent="0.2">
      <c r="E259" s="750" t="s">
        <v>455</v>
      </c>
      <c r="F259" s="737">
        <f t="shared" si="540"/>
        <v>53400.000000000007</v>
      </c>
      <c r="G259" s="737">
        <f t="shared" si="540"/>
        <v>15499.999999999998</v>
      </c>
      <c r="H259" s="737">
        <f t="shared" si="540"/>
        <v>15128.500000000002</v>
      </c>
      <c r="I259" s="740"/>
      <c r="J259" s="738">
        <f t="shared" si="541"/>
        <v>-371.49999999999636</v>
      </c>
      <c r="K259" s="739">
        <f t="shared" si="542"/>
        <v>0.97603225806451632</v>
      </c>
      <c r="L259" s="746">
        <f t="shared" si="543"/>
        <v>0</v>
      </c>
      <c r="M259" s="746">
        <f t="shared" si="543"/>
        <v>0</v>
      </c>
      <c r="N259" s="746">
        <f t="shared" si="543"/>
        <v>0</v>
      </c>
      <c r="O259" s="746">
        <f t="shared" si="543"/>
        <v>0</v>
      </c>
      <c r="P259" s="746">
        <f t="shared" si="544"/>
        <v>0</v>
      </c>
      <c r="Q259" s="747" t="e">
        <f t="shared" si="547"/>
        <v>#DIV/0!</v>
      </c>
      <c r="R259" s="731">
        <f t="shared" si="545"/>
        <v>53400.000000000007</v>
      </c>
      <c r="S259" s="731">
        <f t="shared" si="545"/>
        <v>53400.000000000007</v>
      </c>
      <c r="T259" s="731">
        <f t="shared" si="545"/>
        <v>15499.999999999998</v>
      </c>
      <c r="U259" s="731">
        <f t="shared" si="545"/>
        <v>15128.500000000002</v>
      </c>
      <c r="V259" s="732">
        <f t="shared" si="548"/>
        <v>-371.49999999999636</v>
      </c>
      <c r="W259" s="733">
        <f t="shared" si="546"/>
        <v>0.97603225806451632</v>
      </c>
      <c r="X259" s="10"/>
      <c r="Y259" s="16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</row>
    <row r="260" spans="1:190" hidden="1" x14ac:dyDescent="0.2">
      <c r="E260" s="750" t="s">
        <v>458</v>
      </c>
      <c r="F260" s="737">
        <f t="shared" si="540"/>
        <v>205.8</v>
      </c>
      <c r="G260" s="737">
        <f t="shared" si="540"/>
        <v>69.099999999999994</v>
      </c>
      <c r="H260" s="737">
        <f t="shared" si="540"/>
        <v>69.099999999999994</v>
      </c>
      <c r="I260" s="737"/>
      <c r="J260" s="738">
        <f t="shared" si="541"/>
        <v>0</v>
      </c>
      <c r="K260" s="739">
        <f t="shared" si="542"/>
        <v>1</v>
      </c>
      <c r="L260" s="746">
        <f t="shared" si="543"/>
        <v>0</v>
      </c>
      <c r="M260" s="746">
        <f t="shared" si="543"/>
        <v>0</v>
      </c>
      <c r="N260" s="746">
        <f t="shared" si="543"/>
        <v>0</v>
      </c>
      <c r="O260" s="746">
        <f t="shared" si="543"/>
        <v>0</v>
      </c>
      <c r="P260" s="746">
        <f t="shared" si="544"/>
        <v>0</v>
      </c>
      <c r="Q260" s="747" t="e">
        <f t="shared" si="547"/>
        <v>#DIV/0!</v>
      </c>
      <c r="R260" s="731">
        <f t="shared" si="545"/>
        <v>205.8</v>
      </c>
      <c r="S260" s="731">
        <f t="shared" si="545"/>
        <v>205.8</v>
      </c>
      <c r="T260" s="731">
        <f t="shared" si="545"/>
        <v>69.099999999999994</v>
      </c>
      <c r="U260" s="731">
        <f t="shared" si="545"/>
        <v>69.099999999999994</v>
      </c>
      <c r="V260" s="732">
        <f t="shared" si="548"/>
        <v>0</v>
      </c>
      <c r="W260" s="733">
        <f t="shared" si="546"/>
        <v>1</v>
      </c>
      <c r="X260" s="10"/>
      <c r="Y260" s="16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</row>
    <row r="261" spans="1:190" hidden="1" x14ac:dyDescent="0.2">
      <c r="E261" s="750" t="s">
        <v>459</v>
      </c>
      <c r="F261" s="737">
        <f t="shared" si="540"/>
        <v>67106.2</v>
      </c>
      <c r="G261" s="737">
        <f t="shared" si="540"/>
        <v>20668.8</v>
      </c>
      <c r="H261" s="737">
        <f t="shared" si="540"/>
        <v>20667.5</v>
      </c>
      <c r="I261" s="737"/>
      <c r="J261" s="738">
        <f t="shared" si="541"/>
        <v>-1.2999999999992724</v>
      </c>
      <c r="K261" s="739">
        <f t="shared" si="542"/>
        <v>0.99993710326675955</v>
      </c>
      <c r="L261" s="746">
        <f t="shared" si="543"/>
        <v>0</v>
      </c>
      <c r="M261" s="746">
        <f t="shared" si="543"/>
        <v>0</v>
      </c>
      <c r="N261" s="746">
        <f t="shared" si="543"/>
        <v>0</v>
      </c>
      <c r="O261" s="746">
        <f t="shared" si="543"/>
        <v>0</v>
      </c>
      <c r="P261" s="746">
        <f t="shared" si="544"/>
        <v>0</v>
      </c>
      <c r="Q261" s="747" t="e">
        <f t="shared" si="547"/>
        <v>#DIV/0!</v>
      </c>
      <c r="R261" s="731">
        <f t="shared" si="545"/>
        <v>67106.2</v>
      </c>
      <c r="S261" s="731">
        <f t="shared" si="545"/>
        <v>67106.2</v>
      </c>
      <c r="T261" s="731">
        <f t="shared" si="545"/>
        <v>20668.8</v>
      </c>
      <c r="U261" s="731">
        <f t="shared" si="545"/>
        <v>20667.5</v>
      </c>
      <c r="V261" s="732">
        <f t="shared" si="548"/>
        <v>-1.2999999999992724</v>
      </c>
      <c r="W261" s="733">
        <f t="shared" si="546"/>
        <v>0.99993710326675955</v>
      </c>
      <c r="X261" s="10"/>
      <c r="Y261" s="16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</row>
    <row r="262" spans="1:190" ht="13.9" hidden="1" customHeight="1" x14ac:dyDescent="0.2">
      <c r="E262" s="750" t="s">
        <v>460</v>
      </c>
      <c r="F262" s="737">
        <f t="shared" si="540"/>
        <v>711.1</v>
      </c>
      <c r="G262" s="737">
        <f t="shared" si="540"/>
        <v>237</v>
      </c>
      <c r="H262" s="737">
        <f t="shared" si="540"/>
        <v>78.900000000000006</v>
      </c>
      <c r="I262" s="737"/>
      <c r="J262" s="738">
        <f t="shared" si="541"/>
        <v>-158.1</v>
      </c>
      <c r="K262" s="739">
        <f t="shared" si="542"/>
        <v>0.33291139240506329</v>
      </c>
      <c r="L262" s="746">
        <f t="shared" si="543"/>
        <v>87.5</v>
      </c>
      <c r="M262" s="746">
        <f t="shared" si="543"/>
        <v>87.5</v>
      </c>
      <c r="N262" s="746">
        <f t="shared" si="543"/>
        <v>43.7</v>
      </c>
      <c r="O262" s="746">
        <f t="shared" si="543"/>
        <v>0</v>
      </c>
      <c r="P262" s="746">
        <f t="shared" si="544"/>
        <v>-43.7</v>
      </c>
      <c r="Q262" s="747">
        <f t="shared" si="547"/>
        <v>0</v>
      </c>
      <c r="R262" s="731">
        <f t="shared" si="545"/>
        <v>798.6</v>
      </c>
      <c r="S262" s="731">
        <f t="shared" si="545"/>
        <v>798.6</v>
      </c>
      <c r="T262" s="731">
        <f t="shared" si="545"/>
        <v>280.7</v>
      </c>
      <c r="U262" s="731">
        <f t="shared" si="545"/>
        <v>78.900000000000006</v>
      </c>
      <c r="V262" s="732">
        <f t="shared" si="548"/>
        <v>-201.79999999999998</v>
      </c>
      <c r="W262" s="733">
        <f t="shared" si="546"/>
        <v>0.28108300676879233</v>
      </c>
      <c r="X262" s="10"/>
      <c r="Y262" s="16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</row>
    <row r="263" spans="1:190" hidden="1" x14ac:dyDescent="0.2">
      <c r="E263" s="750" t="s">
        <v>465</v>
      </c>
      <c r="F263" s="737">
        <f>F243+F244</f>
        <v>31039.3</v>
      </c>
      <c r="G263" s="737">
        <f>G243+G244</f>
        <v>10346.5</v>
      </c>
      <c r="H263" s="737">
        <f>H243+H244</f>
        <v>10303.1</v>
      </c>
      <c r="I263" s="737"/>
      <c r="J263" s="738">
        <f t="shared" si="541"/>
        <v>-43.399999999999636</v>
      </c>
      <c r="K263" s="739">
        <f t="shared" si="542"/>
        <v>0.99580534480259031</v>
      </c>
      <c r="L263" s="746">
        <f>L243+L244</f>
        <v>0</v>
      </c>
      <c r="M263" s="746">
        <f>M243+M244</f>
        <v>0</v>
      </c>
      <c r="N263" s="746">
        <f>N243+N244</f>
        <v>0</v>
      </c>
      <c r="O263" s="746">
        <f>O243+O244</f>
        <v>0</v>
      </c>
      <c r="P263" s="746">
        <f t="shared" si="544"/>
        <v>0</v>
      </c>
      <c r="Q263" s="747" t="e">
        <f t="shared" si="547"/>
        <v>#DIV/0!</v>
      </c>
      <c r="R263" s="731">
        <f>R243+R244</f>
        <v>31039.3</v>
      </c>
      <c r="S263" s="731">
        <f>S243+S244</f>
        <v>31039.3</v>
      </c>
      <c r="T263" s="731">
        <f>T243+T244</f>
        <v>10346.5</v>
      </c>
      <c r="U263" s="731">
        <f>U243+U244</f>
        <v>10303.1</v>
      </c>
      <c r="V263" s="732">
        <f t="shared" si="548"/>
        <v>-43.399999999999636</v>
      </c>
      <c r="W263" s="733">
        <f t="shared" si="546"/>
        <v>0.99580534480259031</v>
      </c>
      <c r="X263" s="10"/>
      <c r="Y263" s="16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</row>
    <row r="264" spans="1:190" hidden="1" x14ac:dyDescent="0.2">
      <c r="E264" s="750" t="s">
        <v>463</v>
      </c>
      <c r="F264" s="737">
        <f>F245</f>
        <v>208.4</v>
      </c>
      <c r="G264" s="737">
        <f>G245</f>
        <v>208.4</v>
      </c>
      <c r="H264" s="737">
        <f>H245</f>
        <v>208.3</v>
      </c>
      <c r="I264" s="737"/>
      <c r="J264" s="738">
        <f t="shared" si="541"/>
        <v>-9.9999999999994316E-2</v>
      </c>
      <c r="K264" s="739">
        <f t="shared" si="542"/>
        <v>0.99952015355086377</v>
      </c>
      <c r="L264" s="746">
        <f>L245</f>
        <v>0</v>
      </c>
      <c r="M264" s="746">
        <f>M245</f>
        <v>0</v>
      </c>
      <c r="N264" s="746">
        <f>N245</f>
        <v>0</v>
      </c>
      <c r="O264" s="746">
        <f>O245</f>
        <v>0</v>
      </c>
      <c r="P264" s="746">
        <f t="shared" si="544"/>
        <v>0</v>
      </c>
      <c r="Q264" s="747" t="e">
        <f t="shared" si="547"/>
        <v>#DIV/0!</v>
      </c>
      <c r="R264" s="731">
        <f>R245</f>
        <v>208.4</v>
      </c>
      <c r="S264" s="731">
        <f>S245</f>
        <v>208.4</v>
      </c>
      <c r="T264" s="731">
        <f>T245</f>
        <v>208.4</v>
      </c>
      <c r="U264" s="731">
        <f>U245</f>
        <v>208.3</v>
      </c>
      <c r="V264" s="732">
        <f t="shared" si="548"/>
        <v>-9.9999999999994316E-2</v>
      </c>
      <c r="W264" s="733">
        <f t="shared" si="546"/>
        <v>0.99952015355086377</v>
      </c>
      <c r="X264" s="10"/>
      <c r="Y264" s="16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</row>
    <row r="265" spans="1:190" hidden="1" x14ac:dyDescent="0.2">
      <c r="F265" s="16"/>
      <c r="G265" s="16"/>
      <c r="H265" s="196"/>
      <c r="I265" s="1"/>
      <c r="J265" s="738">
        <f t="shared" ref="J265:J266" si="549">H265-G265</f>
        <v>0</v>
      </c>
      <c r="K265" s="739" t="e">
        <f t="shared" ref="K265:K266" si="550">H265/G265</f>
        <v>#DIV/0!</v>
      </c>
      <c r="L265" s="19"/>
      <c r="M265" s="192"/>
      <c r="N265" s="19"/>
      <c r="O265" s="192"/>
      <c r="P265" s="746">
        <f t="shared" ref="P265:P266" si="551">O265-N265</f>
        <v>0</v>
      </c>
      <c r="Q265" s="747" t="e">
        <f t="shared" ref="Q265:Q266" si="552">O265/N265</f>
        <v>#DIV/0!</v>
      </c>
      <c r="R265" s="19"/>
      <c r="S265" s="196"/>
      <c r="T265" s="19"/>
      <c r="U265" s="19"/>
      <c r="V265" s="732">
        <f t="shared" ref="V265:V266" si="553">U265-T265</f>
        <v>0</v>
      </c>
      <c r="W265" s="733"/>
      <c r="X265" s="10"/>
      <c r="Y265" s="16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</row>
    <row r="266" spans="1:190" s="116" customFormat="1" ht="16.899999999999999" hidden="1" customHeight="1" x14ac:dyDescent="0.2">
      <c r="A266" s="358"/>
      <c r="B266" s="751"/>
      <c r="C266" s="751"/>
      <c r="D266" s="751"/>
      <c r="E266" s="752" t="s">
        <v>478</v>
      </c>
      <c r="F266" s="159">
        <f>SUM(F257:F259,F261:F264)</f>
        <v>159480</v>
      </c>
      <c r="G266" s="159">
        <f>SUM(G257:G259,G261:G264)</f>
        <v>50802.6</v>
      </c>
      <c r="H266" s="159">
        <f>SUM(H257:H259,H261:H264)</f>
        <v>50223.100000000006</v>
      </c>
      <c r="I266" s="118"/>
      <c r="J266" s="738">
        <f t="shared" si="549"/>
        <v>-579.49999999999272</v>
      </c>
      <c r="K266" s="739">
        <f t="shared" si="550"/>
        <v>0.98859310350257679</v>
      </c>
      <c r="L266" s="159">
        <f>SUM(L257:L259,L261:L264)</f>
        <v>87.5</v>
      </c>
      <c r="M266" s="159">
        <f>SUM(M257:M259,M261:M264)</f>
        <v>87.5</v>
      </c>
      <c r="N266" s="159">
        <f>SUM(N257:N259,N261:N264)</f>
        <v>43.7</v>
      </c>
      <c r="O266" s="241">
        <f t="shared" ref="O266" si="554">SUM(O257:O259,O261:O264)</f>
        <v>0</v>
      </c>
      <c r="P266" s="746">
        <f t="shared" si="551"/>
        <v>-43.7</v>
      </c>
      <c r="Q266" s="747">
        <f t="shared" si="552"/>
        <v>0</v>
      </c>
      <c r="R266" s="159">
        <f>SUM(R257:R259,R261:R264)</f>
        <v>159567.5</v>
      </c>
      <c r="S266" s="159">
        <f>SUM(S257:S259,S261:S264)</f>
        <v>159567.5</v>
      </c>
      <c r="T266" s="159">
        <f>SUM(T257:T259,T261:T264)</f>
        <v>50846.299999999996</v>
      </c>
      <c r="U266" s="159">
        <f>SUM(U257:U259,U261:U264)</f>
        <v>50223.100000000006</v>
      </c>
      <c r="V266" s="732">
        <f t="shared" si="553"/>
        <v>-623.19999999998981</v>
      </c>
      <c r="W266" s="733">
        <f t="shared" ref="W266" si="555">U266/T266</f>
        <v>0.98774345429264288</v>
      </c>
      <c r="X266" s="753"/>
      <c r="Y266" s="754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4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  <c r="FF266" s="114"/>
      <c r="FG266" s="114"/>
      <c r="FH266" s="114"/>
      <c r="FI266" s="114"/>
      <c r="FJ266" s="114"/>
      <c r="FK266" s="114"/>
      <c r="FL266" s="114"/>
      <c r="FM266" s="114"/>
      <c r="FN266" s="114"/>
      <c r="FO266" s="114"/>
      <c r="FP266" s="114"/>
      <c r="FQ266" s="114"/>
      <c r="FR266" s="114"/>
      <c r="FS266" s="114"/>
      <c r="FT266" s="114"/>
      <c r="FU266" s="114"/>
      <c r="FV266" s="114"/>
      <c r="FW266" s="114"/>
      <c r="FX266" s="114"/>
      <c r="FY266" s="114"/>
      <c r="FZ266" s="114"/>
      <c r="GA266" s="114"/>
      <c r="GB266" s="114"/>
      <c r="GC266" s="114"/>
      <c r="GD266" s="114"/>
      <c r="GE266" s="114"/>
      <c r="GF266" s="114"/>
      <c r="GG266" s="114"/>
      <c r="GH266" s="114"/>
    </row>
    <row r="267" spans="1:190" hidden="1" x14ac:dyDescent="0.2">
      <c r="F267" s="840"/>
      <c r="G267" s="840"/>
      <c r="H267" s="841"/>
      <c r="I267" s="1"/>
      <c r="J267" s="1"/>
      <c r="K267" s="11"/>
      <c r="L267" s="19"/>
      <c r="M267" s="192"/>
      <c r="N267" s="19"/>
      <c r="O267" s="192"/>
      <c r="P267" s="134"/>
      <c r="Q267" s="19"/>
      <c r="R267" s="19"/>
      <c r="S267" s="196"/>
      <c r="T267" s="19"/>
      <c r="U267" s="19"/>
      <c r="V267" s="1"/>
      <c r="W267" s="1"/>
      <c r="X267" s="10"/>
      <c r="Y267" s="16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</row>
    <row r="268" spans="1:190" hidden="1" x14ac:dyDescent="0.2">
      <c r="F268" s="840"/>
      <c r="G268" s="840"/>
      <c r="H268" s="841"/>
      <c r="I268" s="1"/>
      <c r="J268" s="1"/>
      <c r="K268" s="11"/>
      <c r="L268" s="19"/>
      <c r="M268" s="192"/>
      <c r="N268" s="19"/>
      <c r="O268" s="192"/>
      <c r="P268" s="134"/>
      <c r="Q268" s="19"/>
      <c r="R268" s="19"/>
      <c r="S268" s="196"/>
      <c r="T268" s="19"/>
      <c r="U268" s="19"/>
      <c r="V268" s="1"/>
      <c r="W268" s="1"/>
      <c r="X268" s="10"/>
      <c r="Y268" s="16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</row>
    <row r="269" spans="1:190" hidden="1" x14ac:dyDescent="0.2">
      <c r="F269" s="840"/>
      <c r="G269" s="840"/>
      <c r="H269" s="841"/>
      <c r="I269" s="1"/>
      <c r="J269" s="1"/>
      <c r="K269" s="11"/>
      <c r="L269" s="19"/>
      <c r="M269" s="192"/>
      <c r="N269" s="19"/>
      <c r="O269" s="192"/>
      <c r="P269" s="134"/>
      <c r="Q269" s="19"/>
      <c r="R269" s="19"/>
      <c r="S269" s="196"/>
      <c r="T269" s="19"/>
      <c r="U269" s="19"/>
      <c r="V269" s="1"/>
      <c r="W269" s="1"/>
      <c r="X269" s="10"/>
      <c r="Y269" s="16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</row>
    <row r="270" spans="1:190" hidden="1" x14ac:dyDescent="0.2">
      <c r="F270" s="840"/>
      <c r="G270" s="840"/>
      <c r="H270" s="841"/>
      <c r="I270" s="1"/>
      <c r="J270" s="1"/>
      <c r="K270" s="11"/>
      <c r="L270" s="19"/>
      <c r="M270" s="192"/>
      <c r="N270" s="19"/>
      <c r="O270" s="192"/>
      <c r="P270" s="134"/>
      <c r="Q270" s="19"/>
      <c r="R270" s="19"/>
      <c r="S270" s="196"/>
      <c r="T270" s="19"/>
      <c r="U270" s="19"/>
      <c r="V270" s="1"/>
      <c r="W270" s="1"/>
      <c r="X270" s="10"/>
      <c r="Y270" s="16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</row>
    <row r="271" spans="1:190" hidden="1" x14ac:dyDescent="0.2">
      <c r="F271" s="840"/>
      <c r="G271" s="840"/>
      <c r="H271" s="841"/>
      <c r="I271" s="1"/>
      <c r="J271" s="1"/>
      <c r="K271" s="11"/>
      <c r="L271" s="19"/>
      <c r="M271" s="192"/>
      <c r="N271" s="19"/>
      <c r="O271" s="192"/>
      <c r="P271" s="134"/>
      <c r="Q271" s="19"/>
      <c r="R271" s="19"/>
      <c r="S271" s="196"/>
      <c r="T271" s="19"/>
      <c r="U271" s="19"/>
      <c r="V271" s="1"/>
      <c r="W271" s="1"/>
      <c r="X271" s="10"/>
      <c r="Y271" s="16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</row>
    <row r="272" spans="1:190" hidden="1" x14ac:dyDescent="0.2">
      <c r="F272" s="840"/>
      <c r="G272" s="840"/>
      <c r="H272" s="841"/>
      <c r="I272" s="1"/>
      <c r="J272" s="1"/>
      <c r="K272" s="11"/>
      <c r="L272" s="19"/>
      <c r="M272" s="192"/>
      <c r="N272" s="19"/>
      <c r="O272" s="192"/>
      <c r="P272" s="134"/>
      <c r="Q272" s="19"/>
      <c r="R272" s="19"/>
      <c r="S272" s="196"/>
      <c r="T272" s="19"/>
      <c r="U272" s="19"/>
      <c r="V272" s="1"/>
      <c r="W272" s="1"/>
      <c r="X272" s="10"/>
      <c r="Y272" s="16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</row>
    <row r="273" spans="6:47" hidden="1" x14ac:dyDescent="0.2">
      <c r="F273" s="840"/>
      <c r="G273" s="840"/>
      <c r="H273" s="841"/>
      <c r="I273" s="1"/>
      <c r="J273" s="1"/>
      <c r="K273" s="11"/>
      <c r="L273" s="19"/>
      <c r="M273" s="192"/>
      <c r="N273" s="19"/>
      <c r="O273" s="192"/>
      <c r="P273" s="134"/>
      <c r="Q273" s="19"/>
      <c r="R273" s="19"/>
      <c r="S273" s="196"/>
      <c r="T273" s="19"/>
      <c r="U273" s="19"/>
      <c r="V273" s="1"/>
      <c r="W273" s="1"/>
      <c r="X273" s="10"/>
      <c r="Y273" s="16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</row>
    <row r="274" spans="6:47" hidden="1" x14ac:dyDescent="0.2">
      <c r="F274" s="840"/>
      <c r="G274" s="840"/>
      <c r="H274" s="841"/>
      <c r="I274" s="1"/>
      <c r="J274" s="1"/>
      <c r="K274" s="11"/>
      <c r="L274" s="19"/>
      <c r="M274" s="192"/>
      <c r="N274" s="19"/>
      <c r="O274" s="192"/>
      <c r="P274" s="134"/>
      <c r="Q274" s="19"/>
      <c r="R274" s="19"/>
      <c r="S274" s="196"/>
      <c r="T274" s="19"/>
      <c r="U274" s="19"/>
      <c r="V274" s="1"/>
      <c r="W274" s="1"/>
      <c r="X274" s="10"/>
      <c r="Y274" s="16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  <row r="275" spans="6:47" hidden="1" x14ac:dyDescent="0.2">
      <c r="F275" s="840"/>
      <c r="G275" s="840"/>
      <c r="H275" s="841"/>
      <c r="I275" s="1"/>
      <c r="J275" s="1"/>
      <c r="K275" s="11"/>
      <c r="L275" s="19"/>
      <c r="M275" s="192"/>
      <c r="N275" s="19"/>
      <c r="O275" s="192"/>
      <c r="P275" s="134"/>
      <c r="Q275" s="19"/>
      <c r="R275" s="19"/>
      <c r="S275" s="196"/>
      <c r="T275" s="19"/>
      <c r="U275" s="19"/>
      <c r="V275" s="1"/>
      <c r="W275" s="1"/>
      <c r="X275" s="10"/>
      <c r="Y275" s="16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  <row r="276" spans="6:47" hidden="1" x14ac:dyDescent="0.2">
      <c r="F276" s="840"/>
      <c r="G276" s="840"/>
      <c r="H276" s="841"/>
      <c r="I276" s="1"/>
      <c r="J276" s="1"/>
      <c r="K276" s="11"/>
      <c r="L276" s="19"/>
      <c r="M276" s="192"/>
      <c r="N276" s="19"/>
      <c r="O276" s="192"/>
      <c r="P276" s="134"/>
      <c r="Q276" s="19"/>
      <c r="R276" s="19"/>
      <c r="S276" s="196"/>
      <c r="T276" s="19"/>
      <c r="U276" s="19"/>
      <c r="V276" s="1"/>
      <c r="W276" s="1"/>
      <c r="X276" s="10"/>
      <c r="Y276" s="16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</row>
    <row r="277" spans="6:47" hidden="1" x14ac:dyDescent="0.2">
      <c r="F277" s="840"/>
      <c r="G277" s="840"/>
      <c r="H277" s="841"/>
      <c r="I277" s="1"/>
      <c r="J277" s="1"/>
      <c r="K277" s="11"/>
      <c r="L277" s="19"/>
      <c r="M277" s="192"/>
      <c r="N277" s="19"/>
      <c r="O277" s="192"/>
      <c r="P277" s="134"/>
      <c r="Q277" s="19"/>
      <c r="R277" s="19"/>
      <c r="S277" s="196"/>
      <c r="T277" s="19"/>
      <c r="U277" s="19"/>
      <c r="V277" s="1"/>
      <c r="W277" s="1"/>
      <c r="X277" s="10"/>
      <c r="Y277" s="16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</row>
    <row r="278" spans="6:47" hidden="1" x14ac:dyDescent="0.2">
      <c r="F278" s="840"/>
      <c r="G278" s="840"/>
      <c r="H278" s="841"/>
      <c r="I278" s="1"/>
      <c r="J278" s="1"/>
      <c r="K278" s="11"/>
      <c r="L278" s="19"/>
      <c r="M278" s="192"/>
      <c r="N278" s="19"/>
      <c r="O278" s="192"/>
      <c r="P278" s="134"/>
      <c r="Q278" s="19"/>
      <c r="R278" s="19"/>
      <c r="S278" s="196"/>
      <c r="T278" s="19"/>
      <c r="U278" s="19"/>
      <c r="V278" s="1"/>
      <c r="W278" s="1"/>
      <c r="X278" s="10"/>
      <c r="Y278" s="16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</row>
    <row r="279" spans="6:47" hidden="1" x14ac:dyDescent="0.2">
      <c r="F279" s="840"/>
      <c r="G279" s="840"/>
      <c r="H279" s="841"/>
      <c r="I279" s="1"/>
      <c r="J279" s="1"/>
      <c r="K279" s="11"/>
      <c r="L279" s="19"/>
      <c r="M279" s="192"/>
      <c r="N279" s="19"/>
      <c r="O279" s="192"/>
      <c r="P279" s="134"/>
      <c r="Q279" s="19"/>
      <c r="R279" s="19"/>
      <c r="S279" s="196"/>
      <c r="T279" s="19"/>
      <c r="U279" s="19"/>
      <c r="V279" s="1"/>
      <c r="W279" s="1"/>
      <c r="X279" s="10"/>
      <c r="Y279" s="16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</row>
    <row r="280" spans="6:47" hidden="1" x14ac:dyDescent="0.2">
      <c r="F280" s="840"/>
      <c r="G280" s="840"/>
      <c r="H280" s="841"/>
      <c r="I280" s="1"/>
      <c r="J280" s="1"/>
      <c r="K280" s="11"/>
      <c r="L280" s="19"/>
      <c r="M280" s="192"/>
      <c r="N280" s="19"/>
      <c r="O280" s="192"/>
      <c r="P280" s="134"/>
      <c r="Q280" s="19"/>
      <c r="R280" s="19"/>
      <c r="S280" s="196"/>
      <c r="T280" s="19"/>
      <c r="U280" s="19"/>
      <c r="V280" s="1"/>
      <c r="W280" s="1"/>
      <c r="X280" s="10"/>
      <c r="Y280" s="16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</row>
    <row r="281" spans="6:47" hidden="1" x14ac:dyDescent="0.2">
      <c r="F281" s="840"/>
      <c r="G281" s="840"/>
      <c r="H281" s="841"/>
      <c r="I281" s="1"/>
      <c r="J281" s="1"/>
      <c r="K281" s="11"/>
      <c r="L281" s="19"/>
      <c r="M281" s="192"/>
      <c r="N281" s="19"/>
      <c r="O281" s="192"/>
      <c r="P281" s="134"/>
      <c r="Q281" s="19"/>
      <c r="R281" s="19"/>
      <c r="S281" s="196"/>
      <c r="T281" s="19"/>
      <c r="U281" s="19"/>
      <c r="V281" s="1"/>
      <c r="W281" s="1"/>
      <c r="X281" s="10"/>
      <c r="Y281" s="16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</row>
    <row r="282" spans="6:47" hidden="1" x14ac:dyDescent="0.2">
      <c r="F282" s="840"/>
      <c r="G282" s="840"/>
      <c r="H282" s="841"/>
      <c r="I282" s="1"/>
      <c r="J282" s="1"/>
      <c r="K282" s="11"/>
      <c r="L282" s="19"/>
      <c r="M282" s="192"/>
      <c r="N282" s="19"/>
      <c r="O282" s="192"/>
      <c r="P282" s="134"/>
      <c r="Q282" s="19"/>
      <c r="R282" s="19"/>
      <c r="S282" s="196"/>
      <c r="T282" s="19"/>
      <c r="U282" s="19"/>
      <c r="V282" s="1"/>
      <c r="W282" s="1"/>
      <c r="X282" s="10"/>
      <c r="Y282" s="16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</row>
    <row r="283" spans="6:47" hidden="1" x14ac:dyDescent="0.2">
      <c r="F283" s="840"/>
      <c r="G283" s="840"/>
      <c r="H283" s="841"/>
      <c r="I283" s="1"/>
      <c r="J283" s="1"/>
      <c r="K283" s="11"/>
      <c r="L283" s="19"/>
      <c r="M283" s="192"/>
      <c r="N283" s="19"/>
      <c r="O283" s="192"/>
      <c r="P283" s="134"/>
      <c r="Q283" s="19"/>
      <c r="R283" s="19"/>
      <c r="S283" s="196"/>
      <c r="T283" s="19"/>
      <c r="U283" s="19"/>
      <c r="V283" s="1"/>
      <c r="W283" s="1"/>
      <c r="X283" s="10"/>
      <c r="Y283" s="16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</row>
    <row r="284" spans="6:47" hidden="1" x14ac:dyDescent="0.2">
      <c r="F284" s="840"/>
      <c r="G284" s="840"/>
      <c r="H284" s="841"/>
      <c r="I284" s="1"/>
      <c r="J284" s="1"/>
      <c r="K284" s="11"/>
      <c r="L284" s="19"/>
      <c r="M284" s="192"/>
      <c r="N284" s="19"/>
      <c r="O284" s="192"/>
      <c r="P284" s="134"/>
      <c r="Q284" s="19"/>
      <c r="R284" s="19"/>
      <c r="S284" s="196"/>
      <c r="T284" s="19"/>
      <c r="U284" s="19"/>
      <c r="V284" s="1"/>
      <c r="W284" s="1"/>
      <c r="X284" s="10"/>
      <c r="Y284" s="16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</row>
    <row r="285" spans="6:47" hidden="1" x14ac:dyDescent="0.2">
      <c r="F285" s="840"/>
      <c r="G285" s="840"/>
      <c r="H285" s="841"/>
      <c r="I285" s="1"/>
      <c r="J285" s="1"/>
      <c r="K285" s="11"/>
      <c r="L285" s="19"/>
      <c r="M285" s="192"/>
      <c r="N285" s="19"/>
      <c r="O285" s="192"/>
      <c r="P285" s="134"/>
      <c r="Q285" s="19"/>
      <c r="R285" s="19"/>
      <c r="S285" s="196"/>
      <c r="T285" s="19"/>
      <c r="U285" s="19"/>
      <c r="V285" s="1"/>
      <c r="W285" s="1"/>
      <c r="X285" s="10"/>
      <c r="Y285" s="16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</row>
    <row r="286" spans="6:47" hidden="1" x14ac:dyDescent="0.2">
      <c r="F286" s="840"/>
      <c r="G286" s="840"/>
      <c r="H286" s="841"/>
      <c r="I286" s="1"/>
      <c r="J286" s="1"/>
      <c r="K286" s="11"/>
      <c r="L286" s="19"/>
      <c r="M286" s="192"/>
      <c r="N286" s="19"/>
      <c r="O286" s="192"/>
      <c r="P286" s="134"/>
      <c r="Q286" s="19"/>
      <c r="R286" s="19"/>
      <c r="S286" s="196"/>
      <c r="T286" s="19"/>
      <c r="U286" s="19"/>
      <c r="V286" s="1"/>
      <c r="W286" s="1"/>
      <c r="X286" s="10"/>
      <c r="Y286" s="16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</row>
    <row r="287" spans="6:47" hidden="1" x14ac:dyDescent="0.2">
      <c r="F287" s="840"/>
      <c r="G287" s="840"/>
      <c r="H287" s="841"/>
      <c r="I287" s="1"/>
      <c r="J287" s="1"/>
      <c r="K287" s="11"/>
      <c r="L287" s="19"/>
      <c r="M287" s="192"/>
      <c r="N287" s="19"/>
      <c r="O287" s="192"/>
      <c r="P287" s="134"/>
      <c r="Q287" s="19"/>
      <c r="R287" s="19"/>
      <c r="S287" s="196"/>
      <c r="T287" s="19"/>
      <c r="U287" s="19"/>
      <c r="V287" s="1"/>
      <c r="W287" s="1"/>
      <c r="X287" s="10"/>
      <c r="Y287" s="16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</row>
    <row r="288" spans="6:47" hidden="1" x14ac:dyDescent="0.2">
      <c r="F288" s="840"/>
      <c r="G288" s="840"/>
      <c r="H288" s="841"/>
      <c r="I288" s="1"/>
      <c r="J288" s="1"/>
      <c r="K288" s="11"/>
      <c r="L288" s="19"/>
      <c r="M288" s="192"/>
      <c r="N288" s="19"/>
      <c r="O288" s="192"/>
      <c r="P288" s="134"/>
      <c r="Q288" s="19"/>
      <c r="R288" s="19"/>
      <c r="S288" s="196"/>
      <c r="T288" s="19"/>
      <c r="U288" s="19"/>
      <c r="V288" s="1"/>
      <c r="W288" s="1"/>
      <c r="X288" s="10"/>
      <c r="Y288" s="16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</row>
    <row r="289" spans="6:47" hidden="1" x14ac:dyDescent="0.2">
      <c r="F289" s="840"/>
      <c r="G289" s="840"/>
      <c r="H289" s="841"/>
      <c r="I289" s="1"/>
      <c r="J289" s="1"/>
      <c r="K289" s="11"/>
      <c r="L289" s="19"/>
      <c r="M289" s="192"/>
      <c r="N289" s="19"/>
      <c r="O289" s="192"/>
      <c r="P289" s="134"/>
      <c r="Q289" s="19"/>
      <c r="R289" s="19"/>
      <c r="S289" s="196"/>
      <c r="T289" s="19"/>
      <c r="U289" s="19"/>
      <c r="V289" s="1"/>
      <c r="W289" s="1"/>
      <c r="X289" s="10"/>
      <c r="Y289" s="16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</row>
    <row r="290" spans="6:47" hidden="1" x14ac:dyDescent="0.2">
      <c r="F290" s="840"/>
      <c r="G290" s="840"/>
      <c r="H290" s="841"/>
      <c r="I290" s="1"/>
      <c r="J290" s="1"/>
      <c r="K290" s="11"/>
      <c r="L290" s="19"/>
      <c r="M290" s="192"/>
      <c r="N290" s="19"/>
      <c r="O290" s="192"/>
      <c r="P290" s="134"/>
      <c r="Q290" s="19"/>
      <c r="R290" s="19"/>
      <c r="S290" s="196"/>
      <c r="T290" s="19"/>
      <c r="U290" s="19"/>
      <c r="V290" s="1"/>
      <c r="W290" s="1"/>
      <c r="X290" s="10"/>
      <c r="Y290" s="16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</row>
    <row r="291" spans="6:47" hidden="1" x14ac:dyDescent="0.2">
      <c r="F291" s="840"/>
      <c r="G291" s="840"/>
      <c r="H291" s="841"/>
      <c r="I291" s="1"/>
      <c r="J291" s="1"/>
      <c r="K291" s="11"/>
      <c r="L291" s="19"/>
      <c r="M291" s="192"/>
      <c r="N291" s="19"/>
      <c r="O291" s="192"/>
      <c r="P291" s="134"/>
      <c r="Q291" s="19"/>
      <c r="R291" s="19"/>
      <c r="S291" s="196"/>
      <c r="T291" s="19"/>
      <c r="U291" s="19"/>
      <c r="V291" s="1"/>
      <c r="W291" s="1"/>
      <c r="X291" s="10"/>
      <c r="Y291" s="16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</row>
    <row r="292" spans="6:47" hidden="1" x14ac:dyDescent="0.2">
      <c r="F292" s="840"/>
      <c r="G292" s="840"/>
      <c r="H292" s="841"/>
      <c r="I292" s="1"/>
      <c r="J292" s="1"/>
      <c r="K292" s="11"/>
      <c r="L292" s="19"/>
      <c r="M292" s="192"/>
      <c r="N292" s="19"/>
      <c r="O292" s="192"/>
      <c r="P292" s="134"/>
      <c r="Q292" s="19"/>
      <c r="R292" s="19"/>
      <c r="S292" s="196"/>
      <c r="T292" s="19"/>
      <c r="U292" s="19"/>
      <c r="V292" s="1"/>
      <c r="W292" s="1"/>
      <c r="X292" s="10"/>
      <c r="Y292" s="16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</row>
    <row r="293" spans="6:47" hidden="1" x14ac:dyDescent="0.2">
      <c r="F293" s="840"/>
      <c r="G293" s="840"/>
      <c r="H293" s="841"/>
      <c r="I293" s="1"/>
      <c r="J293" s="1"/>
      <c r="K293" s="11"/>
      <c r="L293" s="19"/>
      <c r="M293" s="192"/>
      <c r="N293" s="19"/>
      <c r="O293" s="192"/>
      <c r="P293" s="134"/>
      <c r="Q293" s="19"/>
      <c r="R293" s="19"/>
      <c r="S293" s="196"/>
      <c r="T293" s="19"/>
      <c r="U293" s="19"/>
      <c r="V293" s="1"/>
      <c r="W293" s="1"/>
      <c r="X293" s="10"/>
      <c r="Y293" s="16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</row>
    <row r="294" spans="6:47" hidden="1" x14ac:dyDescent="0.2">
      <c r="F294" s="840"/>
      <c r="G294" s="840"/>
      <c r="H294" s="841"/>
      <c r="I294" s="1"/>
      <c r="J294" s="1"/>
      <c r="K294" s="11"/>
      <c r="L294" s="19"/>
      <c r="M294" s="192"/>
      <c r="N294" s="19"/>
      <c r="O294" s="192"/>
      <c r="P294" s="134"/>
      <c r="Q294" s="19"/>
      <c r="R294" s="19"/>
      <c r="S294" s="196"/>
      <c r="T294" s="19"/>
      <c r="U294" s="19"/>
      <c r="V294" s="1"/>
      <c r="W294" s="1"/>
      <c r="X294" s="10"/>
      <c r="Y294" s="16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</row>
    <row r="295" spans="6:47" hidden="1" x14ac:dyDescent="0.2">
      <c r="F295" s="840"/>
      <c r="G295" s="840"/>
      <c r="H295" s="841"/>
      <c r="I295" s="1"/>
      <c r="J295" s="1"/>
      <c r="K295" s="11"/>
      <c r="L295" s="19"/>
      <c r="M295" s="192"/>
      <c r="N295" s="19"/>
      <c r="O295" s="192"/>
      <c r="P295" s="134"/>
      <c r="Q295" s="19"/>
      <c r="R295" s="19"/>
      <c r="S295" s="196"/>
      <c r="T295" s="19"/>
      <c r="U295" s="19"/>
      <c r="V295" s="1"/>
      <c r="W295" s="1"/>
      <c r="X295" s="10"/>
      <c r="Y295" s="16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</row>
    <row r="296" spans="6:47" hidden="1" x14ac:dyDescent="0.2">
      <c r="F296" s="840"/>
      <c r="G296" s="840"/>
      <c r="H296" s="841"/>
      <c r="I296" s="1"/>
      <c r="J296" s="1"/>
      <c r="K296" s="11"/>
      <c r="L296" s="19"/>
      <c r="M296" s="192"/>
      <c r="N296" s="19"/>
      <c r="O296" s="192"/>
      <c r="P296" s="134"/>
      <c r="Q296" s="19"/>
      <c r="R296" s="19"/>
      <c r="S296" s="196"/>
      <c r="T296" s="19"/>
      <c r="U296" s="19"/>
      <c r="V296" s="1"/>
      <c r="W296" s="1"/>
      <c r="X296" s="10"/>
      <c r="Y296" s="16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</row>
    <row r="297" spans="6:47" hidden="1" x14ac:dyDescent="0.2">
      <c r="F297" s="840"/>
      <c r="G297" s="840"/>
      <c r="H297" s="841"/>
      <c r="I297" s="1"/>
      <c r="J297" s="1"/>
      <c r="K297" s="11"/>
      <c r="L297" s="19"/>
      <c r="M297" s="192"/>
      <c r="N297" s="19"/>
      <c r="O297" s="192"/>
      <c r="P297" s="134"/>
      <c r="Q297" s="19"/>
      <c r="R297" s="19"/>
      <c r="S297" s="196"/>
      <c r="T297" s="19"/>
      <c r="U297" s="19"/>
      <c r="V297" s="1"/>
      <c r="W297" s="1"/>
      <c r="X297" s="10"/>
      <c r="Y297" s="16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</row>
    <row r="298" spans="6:47" hidden="1" x14ac:dyDescent="0.2">
      <c r="F298" s="840"/>
      <c r="G298" s="840"/>
      <c r="H298" s="841"/>
      <c r="I298" s="1"/>
      <c r="J298" s="1"/>
      <c r="K298" s="11"/>
      <c r="L298" s="19"/>
      <c r="M298" s="192"/>
      <c r="N298" s="19"/>
      <c r="O298" s="192"/>
      <c r="P298" s="134"/>
      <c r="Q298" s="19"/>
      <c r="R298" s="19"/>
      <c r="S298" s="196"/>
      <c r="T298" s="19"/>
      <c r="U298" s="19"/>
      <c r="V298" s="1"/>
      <c r="W298" s="1"/>
      <c r="X298" s="10"/>
      <c r="Y298" s="16"/>
    </row>
    <row r="299" spans="6:47" hidden="1" x14ac:dyDescent="0.2">
      <c r="F299" s="840"/>
      <c r="G299" s="840"/>
      <c r="H299" s="841"/>
      <c r="I299" s="1"/>
      <c r="J299" s="1"/>
      <c r="K299" s="11"/>
      <c r="L299" s="19"/>
      <c r="M299" s="192"/>
      <c r="N299" s="19"/>
      <c r="O299" s="192"/>
      <c r="P299" s="134"/>
      <c r="Q299" s="19"/>
      <c r="R299" s="19"/>
      <c r="S299" s="196"/>
      <c r="T299" s="19"/>
      <c r="U299" s="19"/>
      <c r="V299" s="1"/>
      <c r="W299" s="1"/>
      <c r="X299" s="10"/>
      <c r="Y299" s="16"/>
    </row>
    <row r="300" spans="6:47" hidden="1" x14ac:dyDescent="0.2">
      <c r="F300" s="840"/>
      <c r="G300" s="840"/>
      <c r="H300" s="841"/>
      <c r="I300" s="1"/>
      <c r="J300" s="1"/>
      <c r="K300" s="11"/>
      <c r="L300" s="19"/>
      <c r="M300" s="192"/>
      <c r="N300" s="19"/>
      <c r="O300" s="192"/>
      <c r="P300" s="134"/>
      <c r="Q300" s="19"/>
      <c r="R300" s="19"/>
      <c r="S300" s="196"/>
      <c r="T300" s="19"/>
      <c r="U300" s="19"/>
      <c r="V300" s="1"/>
      <c r="W300" s="1"/>
      <c r="X300" s="10"/>
      <c r="Y300" s="16"/>
    </row>
    <row r="301" spans="6:47" hidden="1" x14ac:dyDescent="0.2">
      <c r="F301" s="840"/>
      <c r="G301" s="840"/>
      <c r="H301" s="841"/>
      <c r="I301" s="1"/>
      <c r="J301" s="1"/>
      <c r="K301" s="11"/>
      <c r="L301" s="19"/>
      <c r="M301" s="192"/>
      <c r="N301" s="19"/>
      <c r="O301" s="192"/>
      <c r="P301" s="134"/>
      <c r="Q301" s="19"/>
      <c r="R301" s="19"/>
      <c r="S301" s="196"/>
      <c r="T301" s="19"/>
      <c r="U301" s="19"/>
      <c r="V301" s="1"/>
      <c r="W301" s="1"/>
      <c r="X301" s="10"/>
      <c r="Y301" s="16"/>
    </row>
    <row r="302" spans="6:47" hidden="1" x14ac:dyDescent="0.2">
      <c r="F302" s="840"/>
      <c r="G302" s="840"/>
      <c r="H302" s="841"/>
      <c r="I302" s="1"/>
      <c r="J302" s="1"/>
      <c r="K302" s="11"/>
      <c r="L302" s="19"/>
      <c r="M302" s="192"/>
      <c r="N302" s="19"/>
      <c r="O302" s="192"/>
      <c r="P302" s="134"/>
      <c r="Q302" s="19"/>
      <c r="R302" s="19"/>
      <c r="S302" s="196"/>
      <c r="T302" s="19"/>
      <c r="U302" s="19"/>
      <c r="V302" s="1"/>
      <c r="W302" s="1"/>
      <c r="X302" s="10"/>
      <c r="Y302" s="16"/>
    </row>
    <row r="303" spans="6:47" hidden="1" x14ac:dyDescent="0.2">
      <c r="F303" s="840"/>
      <c r="G303" s="840"/>
      <c r="H303" s="841"/>
      <c r="I303" s="1"/>
      <c r="J303" s="1"/>
      <c r="K303" s="11"/>
      <c r="L303" s="19"/>
      <c r="M303" s="192"/>
      <c r="N303" s="19"/>
      <c r="O303" s="192"/>
      <c r="P303" s="134"/>
      <c r="Q303" s="19"/>
      <c r="R303" s="19"/>
      <c r="S303" s="196"/>
      <c r="T303" s="19"/>
      <c r="U303" s="19"/>
      <c r="V303" s="1"/>
      <c r="W303" s="1"/>
      <c r="X303" s="10"/>
      <c r="Y303" s="16"/>
    </row>
    <row r="304" spans="6:47" hidden="1" x14ac:dyDescent="0.2">
      <c r="F304" s="840"/>
      <c r="G304" s="840"/>
      <c r="H304" s="841"/>
      <c r="I304" s="1"/>
      <c r="J304" s="1"/>
      <c r="K304" s="11"/>
      <c r="L304" s="19"/>
      <c r="M304" s="192"/>
      <c r="N304" s="19"/>
      <c r="O304" s="192"/>
      <c r="P304" s="134"/>
      <c r="Q304" s="19"/>
      <c r="R304" s="19"/>
      <c r="S304" s="196"/>
      <c r="T304" s="19"/>
      <c r="U304" s="19"/>
      <c r="V304" s="1"/>
      <c r="W304" s="1"/>
      <c r="X304" s="10"/>
      <c r="Y304" s="16"/>
    </row>
    <row r="305" spans="6:25" hidden="1" x14ac:dyDescent="0.2">
      <c r="F305" s="840"/>
      <c r="G305" s="840"/>
      <c r="H305" s="841"/>
      <c r="I305" s="1"/>
      <c r="J305" s="1"/>
      <c r="K305" s="11"/>
      <c r="L305" s="19"/>
      <c r="M305" s="192"/>
      <c r="N305" s="19"/>
      <c r="O305" s="192"/>
      <c r="P305" s="134"/>
      <c r="Q305" s="19"/>
      <c r="R305" s="19"/>
      <c r="S305" s="196"/>
      <c r="T305" s="19"/>
      <c r="U305" s="19"/>
      <c r="V305" s="1"/>
      <c r="W305" s="1"/>
      <c r="X305" s="10"/>
      <c r="Y305" s="16"/>
    </row>
    <row r="306" spans="6:25" hidden="1" x14ac:dyDescent="0.2">
      <c r="F306" s="840"/>
      <c r="G306" s="840"/>
      <c r="H306" s="841"/>
      <c r="I306" s="1"/>
      <c r="J306" s="1"/>
      <c r="K306" s="11"/>
      <c r="L306" s="19"/>
      <c r="M306" s="192"/>
      <c r="N306" s="19"/>
      <c r="O306" s="192"/>
      <c r="P306" s="134"/>
      <c r="Q306" s="19"/>
      <c r="R306" s="19"/>
      <c r="S306" s="196"/>
      <c r="T306" s="19"/>
      <c r="U306" s="19"/>
      <c r="V306" s="1"/>
      <c r="W306" s="1"/>
      <c r="X306" s="10"/>
      <c r="Y306" s="16"/>
    </row>
    <row r="307" spans="6:25" hidden="1" x14ac:dyDescent="0.2">
      <c r="F307" s="840"/>
      <c r="G307" s="840"/>
      <c r="H307" s="841"/>
      <c r="I307" s="1"/>
      <c r="J307" s="1"/>
      <c r="K307" s="11"/>
      <c r="L307" s="19"/>
      <c r="M307" s="192"/>
      <c r="N307" s="19"/>
      <c r="O307" s="192"/>
      <c r="P307" s="134"/>
      <c r="Q307" s="19"/>
      <c r="R307" s="19"/>
      <c r="S307" s="196"/>
      <c r="T307" s="19"/>
      <c r="U307" s="19"/>
      <c r="V307" s="1"/>
      <c r="W307" s="1"/>
      <c r="X307" s="10"/>
      <c r="Y307" s="16"/>
    </row>
    <row r="308" spans="6:25" hidden="1" x14ac:dyDescent="0.2">
      <c r="F308" s="840"/>
      <c r="G308" s="840"/>
      <c r="H308" s="841"/>
      <c r="I308" s="1"/>
      <c r="J308" s="1"/>
      <c r="K308" s="11"/>
      <c r="L308" s="19"/>
      <c r="M308" s="192"/>
      <c r="N308" s="19"/>
      <c r="O308" s="192"/>
      <c r="P308" s="134"/>
      <c r="Q308" s="19"/>
      <c r="R308" s="19"/>
      <c r="S308" s="196"/>
      <c r="T308" s="19"/>
      <c r="U308" s="19"/>
      <c r="V308" s="1"/>
      <c r="W308" s="1"/>
      <c r="X308" s="10"/>
      <c r="Y308" s="16"/>
    </row>
    <row r="309" spans="6:25" hidden="1" x14ac:dyDescent="0.2">
      <c r="F309" s="840"/>
      <c r="G309" s="840"/>
      <c r="H309" s="841"/>
      <c r="I309" s="1"/>
      <c r="J309" s="1"/>
      <c r="K309" s="11"/>
      <c r="L309" s="19"/>
      <c r="M309" s="192"/>
      <c r="N309" s="19"/>
      <c r="O309" s="192"/>
      <c r="P309" s="134"/>
      <c r="Q309" s="19"/>
      <c r="R309" s="19"/>
      <c r="S309" s="196"/>
      <c r="T309" s="19"/>
      <c r="U309" s="19"/>
      <c r="V309" s="1"/>
      <c r="W309" s="1"/>
      <c r="X309" s="10"/>
      <c r="Y309" s="16"/>
    </row>
    <row r="310" spans="6:25" hidden="1" x14ac:dyDescent="0.2">
      <c r="F310" s="840"/>
      <c r="G310" s="840"/>
      <c r="H310" s="841"/>
      <c r="I310" s="1"/>
      <c r="J310" s="1"/>
      <c r="K310" s="11"/>
      <c r="L310" s="19"/>
      <c r="M310" s="192"/>
      <c r="N310" s="19"/>
      <c r="O310" s="192"/>
      <c r="P310" s="134"/>
      <c r="Q310" s="19"/>
      <c r="R310" s="19"/>
      <c r="S310" s="196"/>
      <c r="T310" s="19"/>
      <c r="U310" s="19"/>
      <c r="V310" s="1"/>
      <c r="W310" s="1"/>
      <c r="X310" s="10"/>
      <c r="Y310" s="16"/>
    </row>
    <row r="311" spans="6:25" hidden="1" x14ac:dyDescent="0.2">
      <c r="F311" s="840"/>
      <c r="G311" s="840"/>
      <c r="H311" s="841"/>
      <c r="I311" s="1"/>
      <c r="J311" s="1"/>
      <c r="K311" s="11"/>
      <c r="L311" s="19"/>
      <c r="M311" s="192"/>
      <c r="N311" s="19"/>
      <c r="O311" s="192"/>
      <c r="P311" s="134"/>
      <c r="Q311" s="19"/>
      <c r="R311" s="19"/>
      <c r="S311" s="196"/>
      <c r="T311" s="19"/>
      <c r="U311" s="19"/>
      <c r="V311" s="1"/>
      <c r="W311" s="1"/>
      <c r="X311" s="10"/>
      <c r="Y311" s="16"/>
    </row>
    <row r="312" spans="6:25" hidden="1" x14ac:dyDescent="0.2">
      <c r="F312" s="840"/>
      <c r="G312" s="840"/>
      <c r="H312" s="841"/>
      <c r="I312" s="1"/>
      <c r="J312" s="1"/>
      <c r="K312" s="11"/>
      <c r="L312" s="19"/>
      <c r="M312" s="192"/>
      <c r="N312" s="19"/>
      <c r="O312" s="192"/>
      <c r="P312" s="134"/>
      <c r="Q312" s="19"/>
      <c r="R312" s="19"/>
      <c r="S312" s="196"/>
      <c r="T312" s="19"/>
      <c r="U312" s="19"/>
      <c r="V312" s="1"/>
      <c r="W312" s="1"/>
      <c r="X312" s="10"/>
      <c r="Y312" s="16"/>
    </row>
    <row r="313" spans="6:25" hidden="1" x14ac:dyDescent="0.2">
      <c r="F313" s="840"/>
      <c r="G313" s="840"/>
      <c r="H313" s="841"/>
      <c r="I313" s="1"/>
      <c r="J313" s="1"/>
      <c r="K313" s="11"/>
      <c r="L313" s="19"/>
      <c r="M313" s="192"/>
      <c r="N313" s="19"/>
      <c r="O313" s="192"/>
      <c r="P313" s="134"/>
      <c r="Q313" s="19"/>
      <c r="R313" s="19"/>
      <c r="S313" s="196"/>
      <c r="T313" s="19"/>
      <c r="U313" s="19"/>
      <c r="V313" s="1"/>
      <c r="W313" s="1"/>
      <c r="X313" s="10"/>
      <c r="Y313" s="16"/>
    </row>
    <row r="314" spans="6:25" hidden="1" x14ac:dyDescent="0.2">
      <c r="F314" s="840"/>
      <c r="G314" s="840"/>
      <c r="H314" s="841"/>
      <c r="I314" s="1"/>
      <c r="J314" s="1"/>
      <c r="K314" s="11"/>
      <c r="L314" s="19"/>
      <c r="M314" s="192"/>
      <c r="N314" s="19"/>
      <c r="O314" s="192"/>
      <c r="P314" s="134"/>
      <c r="Q314" s="19"/>
      <c r="R314" s="19"/>
      <c r="S314" s="196"/>
      <c r="T314" s="19"/>
      <c r="U314" s="19"/>
      <c r="V314" s="1"/>
      <c r="W314" s="1"/>
      <c r="X314" s="10"/>
      <c r="Y314" s="16"/>
    </row>
    <row r="315" spans="6:25" hidden="1" x14ac:dyDescent="0.2">
      <c r="F315" s="840"/>
      <c r="G315" s="840"/>
      <c r="H315" s="841"/>
      <c r="I315" s="1"/>
      <c r="J315" s="1"/>
      <c r="K315" s="11"/>
      <c r="L315" s="19"/>
      <c r="M315" s="192"/>
      <c r="N315" s="19"/>
      <c r="O315" s="192"/>
      <c r="P315" s="134"/>
      <c r="Q315" s="19"/>
      <c r="R315" s="19"/>
      <c r="S315" s="196"/>
      <c r="T315" s="19"/>
      <c r="U315" s="19"/>
      <c r="V315" s="1"/>
      <c r="W315" s="1"/>
      <c r="X315" s="10"/>
      <c r="Y315" s="16"/>
    </row>
    <row r="316" spans="6:25" x14ac:dyDescent="0.2">
      <c r="F316" s="840"/>
      <c r="G316" s="840"/>
      <c r="H316" s="841"/>
      <c r="I316" s="1"/>
      <c r="J316" s="1"/>
      <c r="K316" s="11"/>
      <c r="L316" s="19"/>
      <c r="M316" s="192"/>
      <c r="N316" s="19"/>
      <c r="O316" s="192"/>
      <c r="P316" s="134"/>
      <c r="Q316" s="19"/>
      <c r="R316" s="19"/>
      <c r="S316" s="196"/>
      <c r="T316" s="19"/>
      <c r="U316" s="19"/>
      <c r="V316" s="1"/>
      <c r="W316" s="1"/>
      <c r="X316" s="10"/>
      <c r="Y316" s="16"/>
    </row>
    <row r="317" spans="6:25" x14ac:dyDescent="0.2">
      <c r="F317" s="840"/>
      <c r="G317" s="840"/>
      <c r="H317" s="841"/>
      <c r="I317" s="1"/>
      <c r="J317" s="1"/>
      <c r="K317" s="11"/>
      <c r="L317" s="19"/>
      <c r="M317" s="192"/>
      <c r="N317" s="19"/>
      <c r="O317" s="192"/>
      <c r="P317" s="134"/>
      <c r="Q317" s="19"/>
      <c r="R317" s="19"/>
      <c r="S317" s="196"/>
      <c r="T317" s="19"/>
      <c r="U317" s="19"/>
      <c r="V317" s="1"/>
      <c r="W317" s="1"/>
      <c r="X317" s="10"/>
      <c r="Y317" s="16"/>
    </row>
    <row r="318" spans="6:25" x14ac:dyDescent="0.2">
      <c r="F318" s="840"/>
      <c r="G318" s="840"/>
      <c r="H318" s="841"/>
      <c r="I318" s="1"/>
      <c r="J318" s="1"/>
      <c r="K318" s="11"/>
      <c r="L318" s="19"/>
      <c r="M318" s="192"/>
      <c r="N318" s="19"/>
      <c r="O318" s="192"/>
      <c r="P318" s="134"/>
      <c r="Q318" s="19"/>
      <c r="R318" s="19"/>
      <c r="S318" s="196"/>
      <c r="T318" s="19"/>
      <c r="U318" s="19"/>
      <c r="V318" s="1"/>
      <c r="W318" s="1"/>
      <c r="X318" s="10"/>
      <c r="Y318" s="16"/>
    </row>
    <row r="319" spans="6:25" x14ac:dyDescent="0.2">
      <c r="F319" s="840"/>
      <c r="G319" s="840"/>
      <c r="H319" s="841"/>
      <c r="I319" s="1"/>
      <c r="J319" s="1"/>
      <c r="K319" s="11"/>
      <c r="L319" s="19"/>
      <c r="M319" s="192"/>
      <c r="N319" s="19"/>
      <c r="O319" s="192"/>
      <c r="P319" s="134"/>
      <c r="Q319" s="19"/>
      <c r="R319" s="19"/>
      <c r="S319" s="196"/>
      <c r="T319" s="19"/>
      <c r="U319" s="19"/>
      <c r="V319" s="1"/>
      <c r="W319" s="1"/>
      <c r="X319" s="10"/>
      <c r="Y319" s="16"/>
    </row>
    <row r="320" spans="6:25" x14ac:dyDescent="0.2">
      <c r="F320" s="840"/>
      <c r="G320" s="840"/>
      <c r="H320" s="841"/>
      <c r="I320" s="1"/>
      <c r="J320" s="1"/>
      <c r="K320" s="11"/>
      <c r="L320" s="19"/>
      <c r="M320" s="192"/>
      <c r="N320" s="19"/>
      <c r="O320" s="192"/>
      <c r="P320" s="134"/>
      <c r="Q320" s="19"/>
      <c r="R320" s="19"/>
      <c r="S320" s="196"/>
      <c r="T320" s="19"/>
      <c r="U320" s="19"/>
      <c r="V320" s="1"/>
      <c r="W320" s="1"/>
      <c r="X320" s="10"/>
      <c r="Y320" s="16"/>
    </row>
    <row r="321" spans="6:25" x14ac:dyDescent="0.2">
      <c r="F321" s="840"/>
      <c r="G321" s="840"/>
      <c r="H321" s="841"/>
      <c r="I321" s="1"/>
      <c r="J321" s="1"/>
      <c r="K321" s="11"/>
      <c r="L321" s="19"/>
      <c r="M321" s="192"/>
      <c r="N321" s="19"/>
      <c r="O321" s="192"/>
      <c r="P321" s="134"/>
      <c r="Q321" s="19"/>
      <c r="R321" s="19"/>
      <c r="S321" s="196"/>
      <c r="T321" s="19"/>
      <c r="U321" s="19"/>
      <c r="V321" s="1"/>
      <c r="W321" s="1"/>
      <c r="X321" s="10"/>
      <c r="Y321" s="16"/>
    </row>
    <row r="322" spans="6:25" x14ac:dyDescent="0.2">
      <c r="F322" s="840"/>
      <c r="G322" s="840"/>
      <c r="H322" s="841"/>
      <c r="I322" s="1"/>
      <c r="J322" s="1"/>
      <c r="K322" s="11"/>
      <c r="L322" s="19"/>
      <c r="M322" s="192"/>
      <c r="N322" s="19"/>
      <c r="O322" s="192"/>
      <c r="P322" s="134"/>
      <c r="Q322" s="19"/>
      <c r="R322" s="19"/>
      <c r="S322" s="196"/>
      <c r="T322" s="19"/>
      <c r="U322" s="19"/>
      <c r="V322" s="1"/>
      <c r="W322" s="1"/>
      <c r="X322" s="10"/>
      <c r="Y322" s="16"/>
    </row>
    <row r="323" spans="6:25" x14ac:dyDescent="0.2">
      <c r="F323" s="840"/>
      <c r="G323" s="840"/>
      <c r="H323" s="841"/>
      <c r="I323" s="1"/>
      <c r="J323" s="1"/>
      <c r="K323" s="11"/>
      <c r="L323" s="19"/>
      <c r="M323" s="192"/>
      <c r="N323" s="19"/>
      <c r="O323" s="192"/>
      <c r="P323" s="134"/>
      <c r="Q323" s="19"/>
      <c r="R323" s="19"/>
      <c r="S323" s="196"/>
      <c r="T323" s="19"/>
      <c r="U323" s="19"/>
      <c r="V323" s="1"/>
      <c r="W323" s="1"/>
      <c r="X323" s="10"/>
      <c r="Y323" s="16"/>
    </row>
    <row r="324" spans="6:25" x14ac:dyDescent="0.2">
      <c r="F324" s="840"/>
      <c r="G324" s="840"/>
      <c r="H324" s="841"/>
      <c r="I324" s="1"/>
      <c r="J324" s="1"/>
      <c r="K324" s="11"/>
      <c r="L324" s="19"/>
      <c r="M324" s="192"/>
      <c r="N324" s="19"/>
      <c r="O324" s="192"/>
      <c r="P324" s="134"/>
      <c r="Q324" s="19"/>
      <c r="R324" s="19"/>
      <c r="S324" s="196"/>
      <c r="T324" s="19"/>
      <c r="U324" s="19"/>
      <c r="V324" s="1"/>
      <c r="W324" s="1"/>
      <c r="X324" s="10"/>
      <c r="Y324" s="16"/>
    </row>
    <row r="325" spans="6:25" x14ac:dyDescent="0.2">
      <c r="F325" s="840"/>
      <c r="G325" s="840"/>
      <c r="H325" s="841"/>
      <c r="I325" s="1"/>
      <c r="J325" s="1"/>
      <c r="K325" s="11"/>
      <c r="L325" s="19"/>
      <c r="M325" s="192"/>
      <c r="N325" s="19"/>
      <c r="O325" s="192"/>
      <c r="P325" s="134"/>
      <c r="Q325" s="19"/>
      <c r="R325" s="19"/>
      <c r="S325" s="196"/>
      <c r="T325" s="19"/>
      <c r="U325" s="19"/>
      <c r="V325" s="1"/>
      <c r="W325" s="1"/>
      <c r="X325" s="10"/>
      <c r="Y325" s="16"/>
    </row>
    <row r="326" spans="6:25" x14ac:dyDescent="0.2">
      <c r="F326" s="840"/>
      <c r="G326" s="840"/>
      <c r="H326" s="841"/>
      <c r="I326" s="1"/>
      <c r="J326" s="1"/>
      <c r="K326" s="11"/>
      <c r="L326" s="19"/>
      <c r="M326" s="192"/>
      <c r="N326" s="19"/>
      <c r="O326" s="192"/>
      <c r="P326" s="134"/>
      <c r="Q326" s="19"/>
      <c r="R326" s="19"/>
      <c r="S326" s="196"/>
      <c r="T326" s="19"/>
      <c r="U326" s="19"/>
      <c r="V326" s="1"/>
      <c r="W326" s="1"/>
      <c r="X326" s="10"/>
      <c r="Y326" s="16"/>
    </row>
    <row r="327" spans="6:25" x14ac:dyDescent="0.2">
      <c r="F327" s="840"/>
      <c r="G327" s="840"/>
      <c r="H327" s="841"/>
      <c r="I327" s="1"/>
      <c r="J327" s="1"/>
      <c r="K327" s="11"/>
      <c r="L327" s="19"/>
      <c r="M327" s="192"/>
      <c r="N327" s="19"/>
      <c r="O327" s="192"/>
      <c r="P327" s="134"/>
      <c r="Q327" s="19"/>
      <c r="R327" s="19"/>
      <c r="S327" s="196"/>
      <c r="T327" s="19"/>
      <c r="U327" s="19"/>
      <c r="V327" s="1"/>
      <c r="W327" s="1"/>
      <c r="X327" s="10"/>
      <c r="Y327" s="16"/>
    </row>
    <row r="328" spans="6:25" x14ac:dyDescent="0.2">
      <c r="F328" s="840"/>
      <c r="G328" s="840"/>
      <c r="H328" s="841"/>
      <c r="I328" s="1"/>
      <c r="J328" s="1"/>
      <c r="K328" s="11"/>
      <c r="L328" s="19"/>
      <c r="M328" s="192"/>
      <c r="N328" s="19"/>
      <c r="O328" s="192"/>
      <c r="P328" s="134"/>
      <c r="Q328" s="19"/>
      <c r="R328" s="19"/>
      <c r="S328" s="196"/>
      <c r="T328" s="19"/>
      <c r="U328" s="19"/>
      <c r="V328" s="1"/>
      <c r="W328" s="1"/>
      <c r="X328" s="10"/>
      <c r="Y328" s="16"/>
    </row>
    <row r="329" spans="6:25" x14ac:dyDescent="0.2">
      <c r="F329" s="840"/>
      <c r="G329" s="840"/>
      <c r="H329" s="841"/>
      <c r="I329" s="1"/>
      <c r="J329" s="1"/>
      <c r="K329" s="11"/>
      <c r="L329" s="19"/>
      <c r="M329" s="192"/>
      <c r="N329" s="19"/>
      <c r="O329" s="192"/>
      <c r="P329" s="134"/>
      <c r="Q329" s="19"/>
      <c r="R329" s="19"/>
      <c r="S329" s="196"/>
      <c r="T329" s="19"/>
      <c r="U329" s="19"/>
      <c r="V329" s="1"/>
      <c r="W329" s="1"/>
      <c r="X329" s="10"/>
      <c r="Y329" s="16"/>
    </row>
    <row r="330" spans="6:25" x14ac:dyDescent="0.2">
      <c r="F330" s="840"/>
      <c r="G330" s="840"/>
      <c r="H330" s="841"/>
      <c r="I330" s="1"/>
      <c r="J330" s="1"/>
      <c r="K330" s="11"/>
      <c r="L330" s="19"/>
      <c r="M330" s="192"/>
      <c r="N330" s="19"/>
      <c r="O330" s="192"/>
      <c r="P330" s="134"/>
      <c r="Q330" s="19"/>
      <c r="R330" s="19"/>
      <c r="S330" s="196"/>
      <c r="T330" s="19"/>
      <c r="U330" s="19"/>
      <c r="V330" s="1"/>
      <c r="W330" s="1"/>
      <c r="X330" s="10"/>
      <c r="Y330" s="16"/>
    </row>
    <row r="331" spans="6:25" x14ac:dyDescent="0.2">
      <c r="F331" s="840"/>
      <c r="G331" s="840"/>
      <c r="H331" s="841"/>
      <c r="I331" s="1"/>
      <c r="J331" s="1"/>
      <c r="K331" s="11"/>
      <c r="L331" s="19"/>
      <c r="M331" s="192"/>
      <c r="N331" s="19"/>
      <c r="O331" s="192"/>
      <c r="P331" s="134"/>
      <c r="Q331" s="19"/>
      <c r="R331" s="19"/>
      <c r="S331" s="196"/>
      <c r="T331" s="19"/>
      <c r="U331" s="19"/>
      <c r="V331" s="1"/>
      <c r="W331" s="1"/>
      <c r="X331" s="10"/>
      <c r="Y331" s="16"/>
    </row>
    <row r="332" spans="6:25" x14ac:dyDescent="0.2">
      <c r="F332" s="840"/>
      <c r="G332" s="840"/>
      <c r="H332" s="841"/>
      <c r="I332" s="1"/>
      <c r="J332" s="1"/>
      <c r="K332" s="11"/>
      <c r="L332" s="19"/>
      <c r="M332" s="192"/>
      <c r="N332" s="19"/>
      <c r="O332" s="192"/>
      <c r="P332" s="134"/>
      <c r="Q332" s="19"/>
      <c r="R332" s="19"/>
      <c r="S332" s="196"/>
      <c r="T332" s="19"/>
      <c r="U332" s="19"/>
      <c r="V332" s="1"/>
      <c r="W332" s="1"/>
      <c r="X332" s="10"/>
      <c r="Y332" s="16"/>
    </row>
    <row r="333" spans="6:25" x14ac:dyDescent="0.2">
      <c r="F333" s="840"/>
      <c r="G333" s="840"/>
      <c r="H333" s="841"/>
      <c r="I333" s="1"/>
      <c r="J333" s="1"/>
      <c r="K333" s="11"/>
      <c r="L333" s="19"/>
      <c r="M333" s="192"/>
      <c r="N333" s="19"/>
      <c r="O333" s="192"/>
      <c r="P333" s="134"/>
      <c r="Q333" s="19"/>
      <c r="R333" s="19"/>
      <c r="S333" s="196"/>
      <c r="T333" s="19"/>
      <c r="U333" s="19"/>
      <c r="V333" s="1"/>
      <c r="W333" s="1"/>
      <c r="X333" s="10"/>
      <c r="Y333" s="16"/>
    </row>
    <row r="334" spans="6:25" x14ac:dyDescent="0.2">
      <c r="F334" s="840"/>
      <c r="G334" s="840"/>
      <c r="H334" s="841"/>
      <c r="I334" s="1"/>
      <c r="J334" s="1"/>
      <c r="K334" s="11"/>
      <c r="L334" s="19"/>
      <c r="M334" s="192"/>
      <c r="N334" s="19"/>
      <c r="O334" s="192"/>
      <c r="P334" s="134"/>
      <c r="Q334" s="19"/>
      <c r="R334" s="19"/>
      <c r="S334" s="196"/>
      <c r="T334" s="19"/>
      <c r="U334" s="19"/>
      <c r="V334" s="1"/>
      <c r="W334" s="1"/>
      <c r="X334" s="10"/>
      <c r="Y334" s="16"/>
    </row>
    <row r="335" spans="6:25" x14ac:dyDescent="0.2">
      <c r="F335" s="840"/>
      <c r="G335" s="840"/>
      <c r="H335" s="841"/>
      <c r="I335" s="1"/>
      <c r="J335" s="1"/>
      <c r="K335" s="11"/>
      <c r="L335" s="19"/>
      <c r="M335" s="192"/>
      <c r="N335" s="19"/>
      <c r="O335" s="192"/>
      <c r="P335" s="134"/>
      <c r="Q335" s="19"/>
      <c r="R335" s="19"/>
      <c r="S335" s="196"/>
      <c r="T335" s="19"/>
      <c r="U335" s="19"/>
      <c r="V335" s="1"/>
      <c r="W335" s="1"/>
      <c r="X335" s="10"/>
      <c r="Y335" s="16"/>
    </row>
    <row r="336" spans="6:25" x14ac:dyDescent="0.2">
      <c r="F336" s="840"/>
      <c r="G336" s="840"/>
      <c r="H336" s="841"/>
      <c r="I336" s="1"/>
      <c r="J336" s="1"/>
      <c r="K336" s="11"/>
      <c r="L336" s="19"/>
      <c r="M336" s="192"/>
      <c r="N336" s="19"/>
      <c r="O336" s="192"/>
      <c r="P336" s="134"/>
      <c r="Q336" s="19"/>
      <c r="R336" s="19"/>
      <c r="S336" s="196"/>
      <c r="T336" s="19"/>
      <c r="U336" s="19"/>
      <c r="V336" s="1"/>
      <c r="W336" s="1"/>
      <c r="X336" s="10"/>
      <c r="Y336" s="16"/>
    </row>
    <row r="337" spans="6:25" x14ac:dyDescent="0.2">
      <c r="F337" s="840"/>
      <c r="G337" s="840"/>
      <c r="H337" s="841"/>
      <c r="I337" s="1"/>
      <c r="J337" s="1"/>
      <c r="K337" s="11"/>
      <c r="L337" s="19"/>
      <c r="M337" s="192"/>
      <c r="N337" s="19"/>
      <c r="O337" s="192"/>
      <c r="P337" s="134"/>
      <c r="Q337" s="19"/>
      <c r="R337" s="19"/>
      <c r="S337" s="196"/>
      <c r="T337" s="19"/>
      <c r="U337" s="19"/>
      <c r="V337" s="1"/>
      <c r="W337" s="1"/>
      <c r="X337" s="10"/>
      <c r="Y337" s="16"/>
    </row>
    <row r="338" spans="6:25" x14ac:dyDescent="0.2">
      <c r="F338" s="840"/>
      <c r="G338" s="840"/>
      <c r="H338" s="841"/>
      <c r="I338" s="1"/>
      <c r="J338" s="1"/>
      <c r="K338" s="11"/>
      <c r="L338" s="19"/>
      <c r="M338" s="192"/>
      <c r="N338" s="19"/>
      <c r="O338" s="192"/>
      <c r="P338" s="134"/>
      <c r="Q338" s="19"/>
      <c r="R338" s="19"/>
      <c r="S338" s="196"/>
      <c r="T338" s="19"/>
      <c r="U338" s="19"/>
      <c r="V338" s="1"/>
      <c r="W338" s="1"/>
      <c r="X338" s="10"/>
      <c r="Y338" s="16"/>
    </row>
    <row r="339" spans="6:25" x14ac:dyDescent="0.2">
      <c r="F339" s="840"/>
      <c r="G339" s="840"/>
      <c r="H339" s="841"/>
      <c r="I339" s="1"/>
      <c r="J339" s="1"/>
      <c r="K339" s="11"/>
      <c r="L339" s="19"/>
      <c r="M339" s="192"/>
      <c r="N339" s="19"/>
      <c r="O339" s="192"/>
      <c r="P339" s="134"/>
      <c r="Q339" s="19"/>
      <c r="R339" s="19"/>
      <c r="S339" s="196"/>
      <c r="T339" s="19"/>
      <c r="U339" s="19"/>
      <c r="V339" s="1"/>
      <c r="W339" s="1"/>
      <c r="X339" s="10"/>
      <c r="Y339" s="16"/>
    </row>
    <row r="340" spans="6:25" x14ac:dyDescent="0.2">
      <c r="F340" s="840"/>
      <c r="G340" s="840"/>
      <c r="H340" s="841"/>
      <c r="I340" s="1"/>
      <c r="J340" s="1"/>
      <c r="K340" s="11"/>
      <c r="L340" s="19"/>
      <c r="M340" s="192"/>
      <c r="N340" s="19"/>
      <c r="O340" s="192"/>
      <c r="P340" s="134"/>
      <c r="Q340" s="19"/>
      <c r="R340" s="19"/>
      <c r="S340" s="196"/>
      <c r="T340" s="19"/>
      <c r="U340" s="19"/>
      <c r="V340" s="1"/>
      <c r="W340" s="1"/>
      <c r="X340" s="10"/>
      <c r="Y340" s="16"/>
    </row>
    <row r="341" spans="6:25" x14ac:dyDescent="0.2">
      <c r="F341" s="840"/>
      <c r="G341" s="840"/>
      <c r="H341" s="841"/>
      <c r="I341" s="1"/>
      <c r="J341" s="1"/>
      <c r="K341" s="11"/>
      <c r="L341" s="19"/>
      <c r="M341" s="192"/>
      <c r="N341" s="19"/>
      <c r="O341" s="192"/>
      <c r="P341" s="134"/>
      <c r="Q341" s="19"/>
      <c r="R341" s="19"/>
      <c r="S341" s="196"/>
      <c r="T341" s="19"/>
      <c r="U341" s="19"/>
      <c r="V341" s="1"/>
      <c r="W341" s="1"/>
      <c r="X341" s="10"/>
      <c r="Y341" s="16"/>
    </row>
    <row r="342" spans="6:25" x14ac:dyDescent="0.2">
      <c r="F342" s="840"/>
      <c r="G342" s="840"/>
      <c r="H342" s="841"/>
      <c r="I342" s="1"/>
      <c r="J342" s="1"/>
      <c r="K342" s="11"/>
      <c r="L342" s="19"/>
      <c r="M342" s="192"/>
      <c r="N342" s="19"/>
      <c r="O342" s="192"/>
      <c r="P342" s="134"/>
      <c r="Q342" s="19"/>
      <c r="R342" s="19"/>
      <c r="S342" s="196"/>
      <c r="T342" s="19"/>
      <c r="U342" s="19"/>
      <c r="V342" s="1"/>
      <c r="W342" s="1"/>
      <c r="X342" s="10"/>
      <c r="Y342" s="16"/>
    </row>
    <row r="343" spans="6:25" x14ac:dyDescent="0.2">
      <c r="F343" s="840"/>
      <c r="G343" s="840"/>
      <c r="H343" s="841"/>
      <c r="I343" s="1"/>
      <c r="J343" s="1"/>
      <c r="K343" s="11"/>
      <c r="L343" s="19"/>
      <c r="M343" s="192"/>
      <c r="N343" s="19"/>
      <c r="O343" s="192"/>
      <c r="P343" s="134"/>
      <c r="Q343" s="19"/>
      <c r="R343" s="19"/>
      <c r="S343" s="196"/>
      <c r="T343" s="19"/>
      <c r="U343" s="19"/>
      <c r="V343" s="1"/>
      <c r="W343" s="1"/>
      <c r="X343" s="10"/>
      <c r="Y343" s="16"/>
    </row>
    <row r="344" spans="6:25" x14ac:dyDescent="0.2">
      <c r="F344" s="840"/>
      <c r="G344" s="840"/>
      <c r="H344" s="841"/>
      <c r="I344" s="1"/>
      <c r="J344" s="1"/>
      <c r="K344" s="11"/>
      <c r="L344" s="19"/>
      <c r="M344" s="192"/>
      <c r="N344" s="19"/>
      <c r="O344" s="192"/>
      <c r="P344" s="134"/>
      <c r="Q344" s="19"/>
      <c r="R344" s="19"/>
      <c r="S344" s="196"/>
      <c r="T344" s="19"/>
      <c r="U344" s="19"/>
      <c r="V344" s="1"/>
      <c r="W344" s="1"/>
      <c r="X344" s="10"/>
      <c r="Y344" s="16"/>
    </row>
    <row r="345" spans="6:25" x14ac:dyDescent="0.2">
      <c r="F345" s="840"/>
      <c r="G345" s="840"/>
      <c r="H345" s="841"/>
      <c r="I345" s="1"/>
      <c r="J345" s="1"/>
      <c r="K345" s="11"/>
      <c r="L345" s="19"/>
      <c r="M345" s="192"/>
      <c r="N345" s="19"/>
      <c r="O345" s="192"/>
      <c r="P345" s="134"/>
      <c r="Q345" s="19"/>
      <c r="R345" s="19"/>
      <c r="S345" s="196"/>
      <c r="T345" s="19"/>
      <c r="U345" s="19"/>
      <c r="V345" s="1"/>
      <c r="W345" s="1"/>
      <c r="X345" s="10"/>
      <c r="Y345" s="16"/>
    </row>
    <row r="346" spans="6:25" x14ac:dyDescent="0.2">
      <c r="F346" s="840"/>
      <c r="G346" s="840"/>
      <c r="H346" s="841"/>
      <c r="I346" s="1"/>
      <c r="J346" s="1"/>
      <c r="K346" s="11"/>
      <c r="L346" s="19"/>
      <c r="M346" s="192"/>
      <c r="N346" s="19"/>
      <c r="O346" s="192"/>
      <c r="P346" s="134"/>
      <c r="Q346" s="19"/>
      <c r="R346" s="19"/>
      <c r="S346" s="196"/>
      <c r="T346" s="19"/>
      <c r="U346" s="19"/>
      <c r="V346" s="1"/>
      <c r="W346" s="1"/>
      <c r="X346" s="10"/>
      <c r="Y346" s="16"/>
    </row>
    <row r="347" spans="6:25" x14ac:dyDescent="0.2">
      <c r="F347" s="840"/>
      <c r="G347" s="840"/>
      <c r="H347" s="841"/>
      <c r="I347" s="1"/>
      <c r="J347" s="1"/>
      <c r="K347" s="11"/>
      <c r="L347" s="19"/>
      <c r="M347" s="192"/>
      <c r="N347" s="19"/>
      <c r="O347" s="192"/>
      <c r="P347" s="134"/>
      <c r="Q347" s="19"/>
      <c r="R347" s="19"/>
      <c r="S347" s="196"/>
      <c r="T347" s="19"/>
      <c r="U347" s="19"/>
      <c r="V347" s="1"/>
      <c r="W347" s="1"/>
      <c r="X347" s="10"/>
      <c r="Y347" s="16"/>
    </row>
    <row r="348" spans="6:25" x14ac:dyDescent="0.2">
      <c r="F348" s="840"/>
      <c r="G348" s="840"/>
      <c r="H348" s="841"/>
      <c r="I348" s="1"/>
      <c r="J348" s="1"/>
      <c r="K348" s="11"/>
      <c r="L348" s="19"/>
      <c r="M348" s="192"/>
      <c r="N348" s="19"/>
      <c r="O348" s="192"/>
      <c r="P348" s="134"/>
      <c r="Q348" s="19"/>
      <c r="R348" s="19"/>
      <c r="S348" s="196"/>
      <c r="T348" s="19"/>
      <c r="U348" s="19"/>
      <c r="V348" s="1"/>
      <c r="W348" s="1"/>
      <c r="X348" s="10"/>
      <c r="Y348" s="16"/>
    </row>
    <row r="349" spans="6:25" x14ac:dyDescent="0.2">
      <c r="F349" s="840"/>
      <c r="G349" s="840"/>
      <c r="H349" s="841"/>
      <c r="I349" s="1"/>
      <c r="J349" s="1"/>
      <c r="K349" s="11"/>
      <c r="L349" s="19"/>
      <c r="M349" s="192"/>
      <c r="N349" s="19"/>
      <c r="O349" s="192"/>
      <c r="P349" s="134"/>
      <c r="Q349" s="19"/>
      <c r="R349" s="19"/>
      <c r="S349" s="196"/>
      <c r="T349" s="19"/>
      <c r="U349" s="19"/>
      <c r="V349" s="1"/>
      <c r="W349" s="1"/>
      <c r="X349" s="10"/>
      <c r="Y349" s="16"/>
    </row>
    <row r="350" spans="6:25" x14ac:dyDescent="0.2">
      <c r="F350" s="840"/>
      <c r="G350" s="840"/>
      <c r="H350" s="841"/>
      <c r="I350" s="1"/>
      <c r="J350" s="1"/>
      <c r="K350" s="11"/>
      <c r="L350" s="19"/>
      <c r="M350" s="192"/>
      <c r="N350" s="19"/>
      <c r="O350" s="192"/>
      <c r="P350" s="134"/>
      <c r="Q350" s="19"/>
      <c r="R350" s="19"/>
      <c r="S350" s="196"/>
      <c r="T350" s="19"/>
      <c r="U350" s="19"/>
      <c r="V350" s="1"/>
      <c r="W350" s="1"/>
      <c r="X350" s="10"/>
      <c r="Y350" s="16"/>
    </row>
    <row r="351" spans="6:25" x14ac:dyDescent="0.2">
      <c r="F351" s="840"/>
      <c r="G351" s="840"/>
      <c r="H351" s="841"/>
      <c r="I351" s="1"/>
      <c r="J351" s="1"/>
      <c r="K351" s="11"/>
      <c r="L351" s="19"/>
      <c r="M351" s="192"/>
      <c r="N351" s="19"/>
      <c r="O351" s="192"/>
      <c r="P351" s="134"/>
      <c r="Q351" s="19"/>
      <c r="R351" s="19"/>
      <c r="S351" s="196"/>
      <c r="T351" s="19"/>
      <c r="U351" s="19"/>
      <c r="V351" s="1"/>
      <c r="W351" s="1"/>
      <c r="X351" s="10"/>
      <c r="Y351" s="16"/>
    </row>
    <row r="352" spans="6:25" x14ac:dyDescent="0.2">
      <c r="F352" s="840"/>
      <c r="G352" s="840"/>
      <c r="H352" s="841"/>
      <c r="I352" s="1"/>
      <c r="J352" s="1"/>
      <c r="K352" s="11"/>
      <c r="L352" s="19"/>
      <c r="M352" s="192"/>
      <c r="N352" s="19"/>
      <c r="O352" s="192"/>
      <c r="P352" s="134"/>
      <c r="Q352" s="19"/>
      <c r="R352" s="19"/>
      <c r="S352" s="196"/>
      <c r="T352" s="19"/>
      <c r="U352" s="19"/>
      <c r="V352" s="1"/>
      <c r="W352" s="1"/>
      <c r="X352" s="10"/>
      <c r="Y352" s="16"/>
    </row>
    <row r="353" spans="6:25" x14ac:dyDescent="0.2">
      <c r="F353" s="840"/>
      <c r="G353" s="840"/>
      <c r="H353" s="841"/>
      <c r="I353" s="1"/>
      <c r="J353" s="1"/>
      <c r="K353" s="11"/>
      <c r="L353" s="19"/>
      <c r="M353" s="192"/>
      <c r="N353" s="19"/>
      <c r="O353" s="192"/>
      <c r="P353" s="134"/>
      <c r="Q353" s="19"/>
      <c r="R353" s="19"/>
      <c r="S353" s="196"/>
      <c r="T353" s="19"/>
      <c r="U353" s="19"/>
      <c r="V353" s="1"/>
      <c r="W353" s="1"/>
      <c r="X353" s="10"/>
      <c r="Y353" s="16"/>
    </row>
    <row r="354" spans="6:25" x14ac:dyDescent="0.2">
      <c r="F354" s="840"/>
      <c r="G354" s="840"/>
      <c r="H354" s="841"/>
      <c r="I354" s="1"/>
      <c r="J354" s="1"/>
      <c r="K354" s="11"/>
      <c r="L354" s="19"/>
      <c r="M354" s="192"/>
      <c r="N354" s="19"/>
      <c r="O354" s="192"/>
      <c r="P354" s="134"/>
      <c r="Q354" s="19"/>
      <c r="R354" s="19"/>
      <c r="S354" s="196"/>
      <c r="T354" s="19"/>
      <c r="U354" s="19"/>
      <c r="V354" s="1"/>
      <c r="W354" s="1"/>
      <c r="X354" s="10"/>
      <c r="Y354" s="16"/>
    </row>
    <row r="355" spans="6:25" x14ac:dyDescent="0.2">
      <c r="F355" s="840"/>
      <c r="G355" s="840"/>
      <c r="H355" s="841"/>
      <c r="I355" s="1"/>
      <c r="J355" s="1"/>
      <c r="K355" s="11"/>
      <c r="L355" s="19"/>
      <c r="M355" s="192"/>
      <c r="N355" s="19"/>
      <c r="O355" s="192"/>
      <c r="P355" s="134"/>
      <c r="Q355" s="19"/>
      <c r="R355" s="19"/>
      <c r="S355" s="196"/>
      <c r="T355" s="19"/>
      <c r="U355" s="19"/>
      <c r="V355" s="1"/>
      <c r="W355" s="1"/>
      <c r="X355" s="10"/>
      <c r="Y355" s="16"/>
    </row>
    <row r="356" spans="6:25" x14ac:dyDescent="0.2">
      <c r="F356" s="840"/>
      <c r="G356" s="840"/>
      <c r="H356" s="841"/>
      <c r="I356" s="1"/>
      <c r="J356" s="1"/>
      <c r="K356" s="11"/>
      <c r="L356" s="19"/>
      <c r="M356" s="192"/>
      <c r="N356" s="19"/>
      <c r="O356" s="192"/>
      <c r="P356" s="134"/>
      <c r="Q356" s="19"/>
      <c r="R356" s="19"/>
      <c r="S356" s="196"/>
      <c r="T356" s="19"/>
      <c r="U356" s="19"/>
      <c r="V356" s="1"/>
      <c r="W356" s="1"/>
      <c r="X356" s="10"/>
      <c r="Y356" s="16"/>
    </row>
    <row r="357" spans="6:25" x14ac:dyDescent="0.2">
      <c r="F357" s="840"/>
      <c r="G357" s="840"/>
      <c r="H357" s="841"/>
      <c r="I357" s="1"/>
      <c r="J357" s="1"/>
      <c r="K357" s="11"/>
      <c r="L357" s="19"/>
      <c r="M357" s="192"/>
      <c r="N357" s="19"/>
      <c r="O357" s="192"/>
      <c r="P357" s="134"/>
      <c r="Q357" s="19"/>
      <c r="R357" s="19"/>
      <c r="S357" s="196"/>
      <c r="T357" s="19"/>
      <c r="U357" s="19"/>
      <c r="V357" s="1"/>
      <c r="W357" s="1"/>
      <c r="X357" s="10"/>
      <c r="Y357" s="16"/>
    </row>
    <row r="358" spans="6:25" x14ac:dyDescent="0.2">
      <c r="F358" s="840"/>
      <c r="G358" s="840"/>
      <c r="H358" s="841"/>
      <c r="I358" s="1"/>
      <c r="J358" s="1"/>
      <c r="K358" s="11"/>
      <c r="L358" s="19"/>
      <c r="M358" s="192"/>
      <c r="N358" s="19"/>
      <c r="O358" s="192"/>
      <c r="P358" s="134"/>
      <c r="Q358" s="19"/>
      <c r="R358" s="19"/>
      <c r="S358" s="196"/>
      <c r="T358" s="19"/>
      <c r="U358" s="19"/>
      <c r="V358" s="1"/>
      <c r="W358" s="1"/>
      <c r="X358" s="10"/>
      <c r="Y358" s="16"/>
    </row>
    <row r="359" spans="6:25" x14ac:dyDescent="0.2">
      <c r="F359" s="840"/>
      <c r="G359" s="840"/>
      <c r="H359" s="841"/>
      <c r="I359" s="1"/>
      <c r="J359" s="1"/>
      <c r="K359" s="11"/>
      <c r="L359" s="19"/>
      <c r="M359" s="192"/>
      <c r="N359" s="19"/>
      <c r="O359" s="192"/>
      <c r="P359" s="134"/>
      <c r="Q359" s="19"/>
      <c r="R359" s="19"/>
      <c r="S359" s="196"/>
      <c r="T359" s="19"/>
      <c r="U359" s="19"/>
      <c r="V359" s="1"/>
      <c r="W359" s="1"/>
      <c r="X359" s="10"/>
      <c r="Y359" s="16"/>
    </row>
    <row r="360" spans="6:25" x14ac:dyDescent="0.2">
      <c r="F360" s="840"/>
      <c r="G360" s="840"/>
      <c r="H360" s="841"/>
      <c r="I360" s="1"/>
      <c r="J360" s="1"/>
      <c r="K360" s="11"/>
      <c r="L360" s="19"/>
      <c r="M360" s="192"/>
      <c r="N360" s="19"/>
      <c r="O360" s="192"/>
      <c r="P360" s="134"/>
      <c r="Q360" s="19"/>
      <c r="R360" s="19"/>
      <c r="S360" s="196"/>
      <c r="T360" s="19"/>
      <c r="U360" s="19"/>
      <c r="V360" s="1"/>
      <c r="W360" s="1"/>
      <c r="X360" s="10"/>
      <c r="Y360" s="16"/>
    </row>
    <row r="361" spans="6:25" x14ac:dyDescent="0.2">
      <c r="F361" s="840"/>
      <c r="G361" s="840"/>
      <c r="H361" s="841"/>
      <c r="I361" s="1"/>
      <c r="J361" s="1"/>
      <c r="K361" s="11"/>
      <c r="L361" s="19"/>
      <c r="M361" s="192"/>
      <c r="N361" s="19"/>
      <c r="O361" s="192"/>
      <c r="P361" s="134"/>
      <c r="Q361" s="19"/>
      <c r="R361" s="19"/>
      <c r="S361" s="196"/>
      <c r="T361" s="19"/>
      <c r="U361" s="19"/>
      <c r="V361" s="1"/>
      <c r="W361" s="1"/>
      <c r="X361" s="10"/>
      <c r="Y361" s="16"/>
    </row>
    <row r="362" spans="6:25" x14ac:dyDescent="0.2">
      <c r="F362" s="840"/>
      <c r="G362" s="840"/>
      <c r="H362" s="841"/>
      <c r="I362" s="1"/>
      <c r="J362" s="1"/>
      <c r="K362" s="11"/>
      <c r="L362" s="19"/>
      <c r="M362" s="192"/>
      <c r="N362" s="19"/>
      <c r="O362" s="192"/>
      <c r="P362" s="134"/>
      <c r="Q362" s="19"/>
      <c r="R362" s="19"/>
      <c r="S362" s="196"/>
      <c r="T362" s="19"/>
      <c r="U362" s="19"/>
      <c r="V362" s="1"/>
      <c r="W362" s="1"/>
      <c r="X362" s="10"/>
      <c r="Y362" s="16"/>
    </row>
    <row r="363" spans="6:25" x14ac:dyDescent="0.2">
      <c r="F363" s="840"/>
      <c r="G363" s="840"/>
      <c r="H363" s="841"/>
      <c r="I363" s="1"/>
      <c r="J363" s="1"/>
      <c r="K363" s="11"/>
      <c r="L363" s="19"/>
      <c r="M363" s="192"/>
      <c r="N363" s="19"/>
      <c r="O363" s="192"/>
      <c r="P363" s="134"/>
      <c r="Q363" s="19"/>
      <c r="R363" s="19"/>
      <c r="S363" s="196"/>
      <c r="T363" s="19"/>
      <c r="U363" s="19"/>
      <c r="V363" s="1"/>
      <c r="W363" s="1"/>
      <c r="X363" s="10"/>
      <c r="Y363" s="16"/>
    </row>
    <row r="364" spans="6:25" x14ac:dyDescent="0.2">
      <c r="F364" s="840"/>
      <c r="G364" s="840"/>
      <c r="H364" s="841"/>
      <c r="I364" s="1"/>
      <c r="J364" s="1"/>
      <c r="K364" s="11"/>
      <c r="L364" s="19"/>
      <c r="M364" s="192"/>
      <c r="N364" s="19"/>
      <c r="O364" s="192"/>
      <c r="P364" s="134"/>
      <c r="Q364" s="19"/>
      <c r="R364" s="19"/>
      <c r="S364" s="196"/>
      <c r="T364" s="19"/>
      <c r="U364" s="19"/>
      <c r="V364" s="1"/>
      <c r="W364" s="1"/>
      <c r="X364" s="10"/>
      <c r="Y364" s="16"/>
    </row>
    <row r="365" spans="6:25" x14ac:dyDescent="0.2">
      <c r="F365" s="840"/>
      <c r="G365" s="840"/>
      <c r="H365" s="841"/>
      <c r="I365" s="1"/>
      <c r="J365" s="1"/>
      <c r="K365" s="11"/>
      <c r="L365" s="19"/>
      <c r="M365" s="192"/>
      <c r="N365" s="19"/>
      <c r="O365" s="192"/>
      <c r="P365" s="134"/>
      <c r="Q365" s="19"/>
      <c r="R365" s="19"/>
      <c r="S365" s="196"/>
      <c r="T365" s="19"/>
      <c r="U365" s="19"/>
      <c r="V365" s="1"/>
      <c r="W365" s="1"/>
      <c r="X365" s="10"/>
      <c r="Y365" s="16"/>
    </row>
    <row r="366" spans="6:25" x14ac:dyDescent="0.2">
      <c r="F366" s="840"/>
      <c r="G366" s="840"/>
      <c r="H366" s="841"/>
      <c r="I366" s="1"/>
      <c r="J366" s="1"/>
      <c r="K366" s="11"/>
      <c r="L366" s="19"/>
      <c r="M366" s="192"/>
      <c r="N366" s="19"/>
      <c r="O366" s="192"/>
      <c r="P366" s="134"/>
      <c r="Q366" s="19"/>
      <c r="R366" s="19"/>
      <c r="S366" s="196"/>
      <c r="T366" s="19"/>
      <c r="U366" s="19"/>
      <c r="V366" s="1"/>
      <c r="W366" s="1"/>
      <c r="X366" s="10"/>
      <c r="Y366" s="16"/>
    </row>
    <row r="367" spans="6:25" x14ac:dyDescent="0.2">
      <c r="F367" s="840"/>
      <c r="G367" s="840"/>
      <c r="H367" s="841"/>
      <c r="I367" s="1"/>
      <c r="J367" s="1"/>
      <c r="K367" s="11"/>
      <c r="L367" s="19"/>
      <c r="M367" s="192"/>
      <c r="N367" s="19"/>
      <c r="O367" s="192"/>
      <c r="P367" s="134"/>
      <c r="Q367" s="19"/>
      <c r="R367" s="19"/>
      <c r="S367" s="196"/>
      <c r="T367" s="19"/>
      <c r="U367" s="19"/>
      <c r="V367" s="1"/>
      <c r="W367" s="1"/>
      <c r="X367" s="10"/>
      <c r="Y367" s="16"/>
    </row>
    <row r="368" spans="6:25" x14ac:dyDescent="0.2">
      <c r="F368" s="840"/>
      <c r="G368" s="840"/>
      <c r="H368" s="841"/>
      <c r="I368" s="1"/>
      <c r="J368" s="1"/>
      <c r="K368" s="11"/>
      <c r="L368" s="19"/>
      <c r="M368" s="192"/>
      <c r="N368" s="19"/>
      <c r="O368" s="192"/>
      <c r="P368" s="134"/>
      <c r="Q368" s="19"/>
      <c r="R368" s="19"/>
      <c r="S368" s="196"/>
      <c r="T368" s="19"/>
      <c r="U368" s="19"/>
      <c r="V368" s="1"/>
      <c r="W368" s="1"/>
      <c r="X368" s="10"/>
      <c r="Y368" s="16"/>
    </row>
    <row r="369" spans="6:25" x14ac:dyDescent="0.2">
      <c r="F369" s="840"/>
      <c r="G369" s="840"/>
      <c r="H369" s="841"/>
      <c r="I369" s="1"/>
      <c r="J369" s="1"/>
      <c r="K369" s="11"/>
      <c r="L369" s="19"/>
      <c r="M369" s="192"/>
      <c r="N369" s="19"/>
      <c r="O369" s="192"/>
      <c r="P369" s="134"/>
      <c r="Q369" s="19"/>
      <c r="R369" s="19"/>
      <c r="S369" s="196"/>
      <c r="T369" s="19"/>
      <c r="U369" s="19"/>
      <c r="V369" s="1"/>
      <c r="W369" s="1"/>
      <c r="X369" s="10"/>
      <c r="Y369" s="16"/>
    </row>
    <row r="370" spans="6:25" x14ac:dyDescent="0.2">
      <c r="F370" s="840"/>
      <c r="G370" s="840"/>
      <c r="H370" s="841"/>
      <c r="I370" s="1"/>
      <c r="J370" s="1"/>
      <c r="K370" s="11"/>
      <c r="L370" s="19"/>
      <c r="M370" s="192"/>
      <c r="N370" s="19"/>
      <c r="O370" s="192"/>
      <c r="P370" s="134"/>
      <c r="Q370" s="19"/>
      <c r="R370" s="19"/>
      <c r="S370" s="196"/>
      <c r="T370" s="19"/>
      <c r="U370" s="19"/>
      <c r="V370" s="1"/>
      <c r="W370" s="1"/>
      <c r="X370" s="10"/>
      <c r="Y370" s="16"/>
    </row>
    <row r="371" spans="6:25" x14ac:dyDescent="0.2">
      <c r="F371" s="840"/>
      <c r="G371" s="840"/>
      <c r="H371" s="841"/>
      <c r="I371" s="1"/>
      <c r="J371" s="1"/>
      <c r="K371" s="11"/>
      <c r="L371" s="19"/>
      <c r="M371" s="192"/>
      <c r="N371" s="19"/>
      <c r="O371" s="192"/>
      <c r="P371" s="134"/>
      <c r="Q371" s="19"/>
      <c r="R371" s="19"/>
      <c r="S371" s="196"/>
      <c r="T371" s="19"/>
      <c r="U371" s="19"/>
      <c r="V371" s="1"/>
      <c r="W371" s="1"/>
      <c r="X371" s="10"/>
      <c r="Y371" s="16"/>
    </row>
    <row r="372" spans="6:25" x14ac:dyDescent="0.2">
      <c r="F372" s="840"/>
      <c r="G372" s="840"/>
      <c r="H372" s="841"/>
      <c r="I372" s="1"/>
      <c r="J372" s="1"/>
      <c r="K372" s="11"/>
      <c r="L372" s="19"/>
      <c r="M372" s="192"/>
      <c r="N372" s="19"/>
      <c r="O372" s="192"/>
      <c r="P372" s="134"/>
      <c r="Q372" s="19"/>
      <c r="R372" s="19"/>
      <c r="S372" s="196"/>
      <c r="T372" s="19"/>
      <c r="U372" s="19"/>
      <c r="V372" s="1"/>
      <c r="W372" s="1"/>
      <c r="X372" s="10"/>
      <c r="Y372" s="16"/>
    </row>
    <row r="373" spans="6:25" x14ac:dyDescent="0.2">
      <c r="F373" s="840"/>
      <c r="G373" s="840"/>
      <c r="H373" s="841"/>
      <c r="I373" s="1"/>
      <c r="J373" s="1"/>
      <c r="K373" s="11"/>
      <c r="L373" s="19"/>
      <c r="M373" s="192"/>
      <c r="N373" s="19"/>
      <c r="O373" s="192"/>
      <c r="P373" s="134"/>
      <c r="Q373" s="19"/>
      <c r="R373" s="19"/>
      <c r="S373" s="196"/>
      <c r="T373" s="19"/>
      <c r="U373" s="19"/>
      <c r="V373" s="1"/>
      <c r="W373" s="1"/>
      <c r="X373" s="10"/>
      <c r="Y373" s="16"/>
    </row>
    <row r="374" spans="6:25" x14ac:dyDescent="0.2">
      <c r="F374" s="840"/>
      <c r="G374" s="840"/>
      <c r="H374" s="841"/>
      <c r="I374" s="1"/>
      <c r="J374" s="1"/>
      <c r="K374" s="11"/>
      <c r="L374" s="19"/>
      <c r="M374" s="192"/>
      <c r="N374" s="19"/>
      <c r="O374" s="192"/>
      <c r="P374" s="134"/>
      <c r="Q374" s="19"/>
      <c r="R374" s="19"/>
      <c r="S374" s="196"/>
      <c r="T374" s="19"/>
      <c r="U374" s="19"/>
      <c r="V374" s="1"/>
      <c r="W374" s="1"/>
      <c r="X374" s="10"/>
      <c r="Y374" s="16"/>
    </row>
    <row r="375" spans="6:25" x14ac:dyDescent="0.2">
      <c r="F375" s="840"/>
      <c r="G375" s="840"/>
      <c r="H375" s="841"/>
      <c r="I375" s="1"/>
      <c r="J375" s="1"/>
      <c r="K375" s="11"/>
      <c r="L375" s="19"/>
      <c r="M375" s="192"/>
      <c r="N375" s="19"/>
      <c r="O375" s="192"/>
      <c r="P375" s="134"/>
      <c r="Q375" s="19"/>
      <c r="R375" s="19"/>
      <c r="S375" s="196"/>
      <c r="T375" s="19"/>
      <c r="U375" s="19"/>
      <c r="V375" s="1"/>
      <c r="W375" s="1"/>
      <c r="X375" s="10"/>
      <c r="Y375" s="16"/>
    </row>
    <row r="376" spans="6:25" x14ac:dyDescent="0.2">
      <c r="F376" s="840"/>
      <c r="G376" s="840"/>
      <c r="H376" s="841"/>
      <c r="I376" s="1"/>
      <c r="J376" s="1"/>
      <c r="K376" s="11"/>
      <c r="L376" s="19"/>
      <c r="M376" s="192"/>
      <c r="N376" s="19"/>
      <c r="O376" s="192"/>
      <c r="P376" s="134"/>
      <c r="Q376" s="19"/>
      <c r="R376" s="19"/>
      <c r="S376" s="196"/>
      <c r="T376" s="19"/>
      <c r="U376" s="19"/>
      <c r="V376" s="1"/>
      <c r="W376" s="1"/>
      <c r="X376" s="10"/>
      <c r="Y376" s="16"/>
    </row>
    <row r="377" spans="6:25" x14ac:dyDescent="0.2">
      <c r="F377" s="840"/>
      <c r="G377" s="840"/>
      <c r="H377" s="841"/>
      <c r="I377" s="1"/>
      <c r="J377" s="1"/>
      <c r="K377" s="11"/>
      <c r="L377" s="19"/>
      <c r="M377" s="192"/>
      <c r="N377" s="19"/>
      <c r="O377" s="192"/>
      <c r="P377" s="134"/>
      <c r="Q377" s="19"/>
      <c r="R377" s="19"/>
      <c r="S377" s="196"/>
      <c r="T377" s="19"/>
      <c r="U377" s="19"/>
      <c r="V377" s="1"/>
      <c r="W377" s="1"/>
      <c r="X377" s="10"/>
      <c r="Y377" s="16"/>
    </row>
    <row r="378" spans="6:25" x14ac:dyDescent="0.2">
      <c r="F378" s="840"/>
      <c r="G378" s="840"/>
      <c r="H378" s="841"/>
      <c r="I378" s="1"/>
      <c r="J378" s="1"/>
      <c r="K378" s="11"/>
      <c r="L378" s="19"/>
      <c r="M378" s="192"/>
      <c r="N378" s="19"/>
      <c r="O378" s="192"/>
      <c r="P378" s="134"/>
      <c r="Q378" s="19"/>
      <c r="R378" s="19"/>
      <c r="S378" s="196"/>
      <c r="T378" s="19"/>
      <c r="U378" s="19"/>
      <c r="V378" s="1"/>
      <c r="W378" s="1"/>
      <c r="X378" s="10"/>
      <c r="Y378" s="16"/>
    </row>
    <row r="379" spans="6:25" x14ac:dyDescent="0.2">
      <c r="F379" s="840"/>
      <c r="G379" s="840"/>
      <c r="H379" s="841"/>
      <c r="I379" s="1"/>
      <c r="J379" s="1"/>
      <c r="K379" s="11"/>
      <c r="L379" s="19"/>
      <c r="M379" s="192"/>
      <c r="N379" s="19"/>
      <c r="O379" s="192"/>
      <c r="P379" s="134"/>
      <c r="Q379" s="19"/>
      <c r="R379" s="19"/>
      <c r="S379" s="196"/>
      <c r="T379" s="19"/>
      <c r="U379" s="19"/>
      <c r="V379" s="1"/>
      <c r="W379" s="1"/>
      <c r="X379" s="10"/>
      <c r="Y379" s="16"/>
    </row>
    <row r="380" spans="6:25" x14ac:dyDescent="0.2">
      <c r="F380" s="840"/>
      <c r="G380" s="840"/>
      <c r="H380" s="841"/>
      <c r="I380" s="1"/>
      <c r="J380" s="1"/>
      <c r="K380" s="11"/>
      <c r="L380" s="19"/>
      <c r="M380" s="192"/>
      <c r="N380" s="19"/>
      <c r="O380" s="192"/>
      <c r="P380" s="134"/>
      <c r="Q380" s="19"/>
      <c r="R380" s="19"/>
      <c r="S380" s="196"/>
      <c r="T380" s="19"/>
      <c r="U380" s="19"/>
      <c r="V380" s="1"/>
      <c r="W380" s="1"/>
      <c r="X380" s="10"/>
      <c r="Y380" s="16"/>
    </row>
    <row r="381" spans="6:25" x14ac:dyDescent="0.2">
      <c r="F381" s="840"/>
      <c r="G381" s="840"/>
      <c r="H381" s="841"/>
      <c r="I381" s="1"/>
      <c r="J381" s="1"/>
      <c r="K381" s="11"/>
      <c r="L381" s="19"/>
      <c r="M381" s="192"/>
      <c r="N381" s="19"/>
      <c r="O381" s="192"/>
      <c r="P381" s="134"/>
      <c r="Q381" s="19"/>
      <c r="R381" s="19"/>
      <c r="S381" s="196"/>
      <c r="T381" s="19"/>
      <c r="U381" s="19"/>
      <c r="V381" s="1"/>
      <c r="W381" s="1"/>
      <c r="X381" s="10"/>
      <c r="Y381" s="16"/>
    </row>
    <row r="382" spans="6:25" x14ac:dyDescent="0.2">
      <c r="F382" s="840"/>
      <c r="G382" s="840"/>
      <c r="H382" s="841"/>
      <c r="I382" s="1"/>
      <c r="J382" s="1"/>
      <c r="K382" s="11"/>
      <c r="L382" s="19"/>
      <c r="M382" s="192"/>
      <c r="N382" s="19"/>
      <c r="O382" s="192"/>
      <c r="P382" s="134"/>
      <c r="Q382" s="19"/>
      <c r="R382" s="19"/>
      <c r="S382" s="196"/>
      <c r="T382" s="19"/>
      <c r="U382" s="19"/>
      <c r="V382" s="1"/>
      <c r="W382" s="1"/>
      <c r="X382" s="10"/>
      <c r="Y382" s="16"/>
    </row>
    <row r="383" spans="6:25" x14ac:dyDescent="0.2">
      <c r="F383" s="840"/>
      <c r="G383" s="840"/>
      <c r="H383" s="841"/>
      <c r="I383" s="1"/>
      <c r="J383" s="1"/>
      <c r="K383" s="11"/>
      <c r="L383" s="19"/>
      <c r="M383" s="192"/>
      <c r="N383" s="19"/>
      <c r="O383" s="192"/>
      <c r="P383" s="134"/>
      <c r="Q383" s="19"/>
      <c r="R383" s="19"/>
      <c r="S383" s="196"/>
      <c r="T383" s="19"/>
      <c r="U383" s="19"/>
      <c r="V383" s="1"/>
      <c r="W383" s="1"/>
      <c r="X383" s="10"/>
      <c r="Y383" s="16"/>
    </row>
    <row r="384" spans="6:25" x14ac:dyDescent="0.2">
      <c r="F384" s="840"/>
      <c r="G384" s="840"/>
      <c r="H384" s="841"/>
      <c r="I384" s="1"/>
      <c r="J384" s="1"/>
      <c r="K384" s="11"/>
      <c r="L384" s="19"/>
      <c r="M384" s="192"/>
      <c r="N384" s="19"/>
      <c r="O384" s="192"/>
      <c r="P384" s="134"/>
      <c r="Q384" s="19"/>
      <c r="R384" s="19"/>
      <c r="S384" s="196"/>
      <c r="T384" s="19"/>
      <c r="U384" s="19"/>
      <c r="V384" s="1"/>
      <c r="W384" s="1"/>
      <c r="X384" s="10"/>
      <c r="Y384" s="16"/>
    </row>
    <row r="385" spans="6:25" x14ac:dyDescent="0.2">
      <c r="F385" s="840"/>
      <c r="G385" s="840"/>
      <c r="H385" s="841"/>
      <c r="I385" s="1"/>
      <c r="J385" s="1"/>
      <c r="K385" s="11"/>
      <c r="L385" s="19"/>
      <c r="M385" s="192"/>
      <c r="N385" s="19"/>
      <c r="O385" s="192"/>
      <c r="P385" s="134"/>
      <c r="Q385" s="19"/>
      <c r="R385" s="19"/>
      <c r="S385" s="196"/>
      <c r="T385" s="19"/>
      <c r="U385" s="19"/>
      <c r="V385" s="1"/>
      <c r="W385" s="1"/>
      <c r="X385" s="10"/>
      <c r="Y385" s="16"/>
    </row>
    <row r="386" spans="6:25" x14ac:dyDescent="0.2">
      <c r="F386" s="840"/>
      <c r="G386" s="840"/>
      <c r="H386" s="841"/>
      <c r="I386" s="1"/>
      <c r="J386" s="1"/>
      <c r="K386" s="11"/>
      <c r="L386" s="19"/>
      <c r="M386" s="192"/>
      <c r="N386" s="19"/>
      <c r="O386" s="192"/>
      <c r="P386" s="134"/>
      <c r="Q386" s="19"/>
      <c r="R386" s="19"/>
      <c r="S386" s="196"/>
      <c r="T386" s="19"/>
      <c r="U386" s="19"/>
      <c r="V386" s="1"/>
      <c r="W386" s="1"/>
      <c r="X386" s="10"/>
      <c r="Y386" s="16"/>
    </row>
    <row r="387" spans="6:25" x14ac:dyDescent="0.2">
      <c r="F387" s="840"/>
      <c r="G387" s="840"/>
      <c r="H387" s="841"/>
      <c r="I387" s="1"/>
      <c r="J387" s="1"/>
      <c r="K387" s="11"/>
      <c r="L387" s="19"/>
      <c r="M387" s="192"/>
      <c r="N387" s="19"/>
      <c r="O387" s="192"/>
      <c r="P387" s="134"/>
      <c r="Q387" s="19"/>
      <c r="R387" s="19"/>
      <c r="S387" s="196"/>
      <c r="T387" s="19"/>
      <c r="U387" s="19"/>
      <c r="V387" s="1"/>
      <c r="W387" s="1"/>
      <c r="X387" s="10"/>
      <c r="Y387" s="16"/>
    </row>
    <row r="388" spans="6:25" x14ac:dyDescent="0.2">
      <c r="F388" s="840"/>
      <c r="G388" s="840"/>
      <c r="H388" s="841"/>
      <c r="I388" s="1"/>
      <c r="J388" s="1"/>
      <c r="K388" s="11"/>
      <c r="L388" s="19"/>
      <c r="M388" s="192"/>
      <c r="N388" s="19"/>
      <c r="O388" s="192"/>
      <c r="P388" s="134"/>
      <c r="Q388" s="19"/>
      <c r="R388" s="19"/>
      <c r="S388" s="196"/>
      <c r="T388" s="19"/>
      <c r="U388" s="19"/>
      <c r="V388" s="1"/>
      <c r="W388" s="1"/>
      <c r="X388" s="10"/>
      <c r="Y388" s="16"/>
    </row>
    <row r="389" spans="6:25" x14ac:dyDescent="0.2">
      <c r="F389" s="840"/>
      <c r="G389" s="840"/>
      <c r="H389" s="841"/>
      <c r="I389" s="1"/>
      <c r="J389" s="1"/>
      <c r="K389" s="11"/>
      <c r="L389" s="19"/>
      <c r="M389" s="192"/>
      <c r="N389" s="19"/>
      <c r="O389" s="192"/>
      <c r="P389" s="134"/>
      <c r="Q389" s="19"/>
      <c r="R389" s="19"/>
      <c r="S389" s="196"/>
      <c r="T389" s="19"/>
      <c r="U389" s="19"/>
      <c r="V389" s="1"/>
      <c r="W389" s="1"/>
      <c r="X389" s="10"/>
      <c r="Y389" s="16"/>
    </row>
    <row r="390" spans="6:25" x14ac:dyDescent="0.2">
      <c r="F390" s="840"/>
      <c r="G390" s="840"/>
      <c r="H390" s="841"/>
      <c r="I390" s="1"/>
      <c r="J390" s="1"/>
      <c r="K390" s="11"/>
      <c r="L390" s="19"/>
      <c r="M390" s="192"/>
      <c r="N390" s="19"/>
      <c r="O390" s="192"/>
      <c r="P390" s="134"/>
      <c r="Q390" s="19"/>
      <c r="R390" s="19"/>
      <c r="S390" s="196"/>
      <c r="T390" s="19"/>
      <c r="U390" s="19"/>
      <c r="V390" s="1"/>
      <c r="W390" s="1"/>
      <c r="X390" s="10"/>
      <c r="Y390" s="16"/>
    </row>
    <row r="391" spans="6:25" x14ac:dyDescent="0.2">
      <c r="F391" s="840"/>
      <c r="G391" s="840"/>
      <c r="H391" s="841"/>
      <c r="I391" s="1"/>
      <c r="J391" s="1"/>
      <c r="K391" s="11"/>
      <c r="L391" s="19"/>
      <c r="M391" s="192"/>
      <c r="N391" s="19"/>
      <c r="O391" s="192"/>
      <c r="P391" s="134"/>
      <c r="Q391" s="19"/>
      <c r="R391" s="19"/>
      <c r="S391" s="196"/>
      <c r="T391" s="19"/>
      <c r="U391" s="19"/>
      <c r="V391" s="1"/>
      <c r="W391" s="1"/>
      <c r="X391" s="10"/>
      <c r="Y391" s="16"/>
    </row>
    <row r="392" spans="6:25" x14ac:dyDescent="0.2">
      <c r="F392" s="840"/>
      <c r="G392" s="840"/>
      <c r="H392" s="841"/>
      <c r="I392" s="1"/>
      <c r="J392" s="1"/>
      <c r="K392" s="11"/>
      <c r="L392" s="19"/>
      <c r="M392" s="192"/>
      <c r="N392" s="19"/>
      <c r="O392" s="192"/>
      <c r="P392" s="134"/>
      <c r="Q392" s="19"/>
      <c r="R392" s="19"/>
      <c r="S392" s="196"/>
      <c r="T392" s="19"/>
      <c r="U392" s="19"/>
      <c r="V392" s="1"/>
      <c r="W392" s="1"/>
      <c r="X392" s="10"/>
      <c r="Y392" s="16"/>
    </row>
    <row r="393" spans="6:25" x14ac:dyDescent="0.2">
      <c r="F393" s="840"/>
      <c r="G393" s="840"/>
      <c r="H393" s="841"/>
      <c r="I393" s="1"/>
      <c r="J393" s="1"/>
      <c r="K393" s="11"/>
      <c r="L393" s="19"/>
      <c r="M393" s="192"/>
      <c r="N393" s="19"/>
      <c r="O393" s="192"/>
      <c r="P393" s="134"/>
      <c r="Q393" s="19"/>
      <c r="R393" s="19"/>
      <c r="S393" s="196"/>
      <c r="T393" s="19"/>
      <c r="U393" s="19"/>
      <c r="V393" s="1"/>
      <c r="W393" s="1"/>
      <c r="X393" s="10"/>
      <c r="Y393" s="16"/>
    </row>
    <row r="394" spans="6:25" x14ac:dyDescent="0.2">
      <c r="F394" s="840"/>
      <c r="G394" s="840"/>
      <c r="H394" s="841"/>
      <c r="I394" s="1"/>
      <c r="J394" s="1"/>
      <c r="K394" s="11"/>
      <c r="L394" s="19"/>
      <c r="M394" s="192"/>
      <c r="N394" s="19"/>
      <c r="O394" s="192"/>
      <c r="P394" s="134"/>
      <c r="Q394" s="19"/>
      <c r="R394" s="19"/>
      <c r="S394" s="196"/>
      <c r="T394" s="19"/>
      <c r="U394" s="19"/>
      <c r="V394" s="1"/>
      <c r="W394" s="1"/>
      <c r="X394" s="10"/>
      <c r="Y394" s="16"/>
    </row>
    <row r="395" spans="6:25" x14ac:dyDescent="0.2">
      <c r="F395" s="840"/>
      <c r="G395" s="840"/>
      <c r="H395" s="841"/>
      <c r="I395" s="1"/>
      <c r="J395" s="1"/>
      <c r="K395" s="11"/>
      <c r="L395" s="19"/>
      <c r="M395" s="192"/>
      <c r="N395" s="19"/>
      <c r="O395" s="192"/>
      <c r="P395" s="134"/>
      <c r="Q395" s="19"/>
      <c r="R395" s="19"/>
      <c r="S395" s="196"/>
      <c r="T395" s="19"/>
      <c r="U395" s="19"/>
      <c r="V395" s="1"/>
      <c r="W395" s="1"/>
      <c r="X395" s="10"/>
      <c r="Y395" s="16"/>
    </row>
    <row r="396" spans="6:25" x14ac:dyDescent="0.2">
      <c r="F396" s="840"/>
      <c r="G396" s="840"/>
      <c r="H396" s="841"/>
      <c r="I396" s="1"/>
      <c r="J396" s="1"/>
      <c r="K396" s="11"/>
      <c r="L396" s="19"/>
      <c r="M396" s="192"/>
      <c r="N396" s="19"/>
      <c r="O396" s="192"/>
      <c r="P396" s="134"/>
      <c r="Q396" s="19"/>
      <c r="R396" s="19"/>
      <c r="S396" s="196"/>
      <c r="T396" s="19"/>
      <c r="U396" s="19"/>
      <c r="V396" s="1"/>
      <c r="W396" s="1"/>
      <c r="X396" s="10"/>
      <c r="Y396" s="16"/>
    </row>
    <row r="397" spans="6:25" x14ac:dyDescent="0.2">
      <c r="F397" s="840"/>
      <c r="G397" s="840"/>
      <c r="H397" s="841"/>
      <c r="I397" s="1"/>
      <c r="J397" s="1"/>
      <c r="K397" s="11"/>
      <c r="L397" s="19"/>
      <c r="M397" s="192"/>
      <c r="N397" s="19"/>
      <c r="O397" s="192"/>
      <c r="P397" s="134"/>
      <c r="Q397" s="19"/>
      <c r="R397" s="19"/>
      <c r="S397" s="196"/>
      <c r="T397" s="19"/>
      <c r="U397" s="19"/>
      <c r="V397" s="1"/>
      <c r="W397" s="1"/>
      <c r="X397" s="10"/>
      <c r="Y397" s="16"/>
    </row>
    <row r="398" spans="6:25" x14ac:dyDescent="0.2">
      <c r="F398" s="840"/>
      <c r="G398" s="840"/>
      <c r="H398" s="841"/>
      <c r="I398" s="1"/>
      <c r="J398" s="1"/>
      <c r="K398" s="11"/>
      <c r="L398" s="19"/>
      <c r="M398" s="192"/>
      <c r="N398" s="19"/>
      <c r="O398" s="192"/>
      <c r="P398" s="134"/>
      <c r="Q398" s="19"/>
      <c r="R398" s="19"/>
      <c r="S398" s="196"/>
      <c r="T398" s="19"/>
      <c r="U398" s="19"/>
      <c r="V398" s="1"/>
      <c r="W398" s="1"/>
      <c r="X398" s="10"/>
      <c r="Y398" s="16"/>
    </row>
    <row r="399" spans="6:25" x14ac:dyDescent="0.2">
      <c r="F399" s="840"/>
      <c r="G399" s="840"/>
      <c r="H399" s="841"/>
      <c r="I399" s="1"/>
      <c r="J399" s="1"/>
      <c r="K399" s="11"/>
      <c r="L399" s="19"/>
      <c r="M399" s="192"/>
      <c r="N399" s="19"/>
      <c r="O399" s="192"/>
      <c r="P399" s="134"/>
      <c r="Q399" s="19"/>
      <c r="R399" s="19"/>
      <c r="S399" s="196"/>
      <c r="T399" s="19"/>
      <c r="U399" s="19"/>
      <c r="V399" s="1"/>
      <c r="W399" s="1"/>
      <c r="X399" s="10"/>
      <c r="Y399" s="16"/>
    </row>
    <row r="400" spans="6:25" x14ac:dyDescent="0.2">
      <c r="F400" s="840"/>
      <c r="G400" s="840"/>
      <c r="H400" s="841"/>
      <c r="I400" s="1"/>
      <c r="J400" s="1"/>
      <c r="K400" s="11"/>
      <c r="L400" s="19"/>
      <c r="M400" s="192"/>
      <c r="N400" s="19"/>
      <c r="O400" s="192"/>
      <c r="P400" s="134"/>
      <c r="Q400" s="19"/>
      <c r="R400" s="19"/>
      <c r="S400" s="196"/>
      <c r="T400" s="19"/>
      <c r="U400" s="19"/>
      <c r="V400" s="1"/>
      <c r="W400" s="1"/>
      <c r="X400" s="10"/>
      <c r="Y400" s="16"/>
    </row>
    <row r="401" spans="6:25" x14ac:dyDescent="0.2">
      <c r="F401" s="840"/>
      <c r="G401" s="840"/>
      <c r="H401" s="841"/>
      <c r="I401" s="1"/>
      <c r="J401" s="1"/>
      <c r="K401" s="11"/>
      <c r="L401" s="19"/>
      <c r="M401" s="192"/>
      <c r="N401" s="19"/>
      <c r="O401" s="192"/>
      <c r="P401" s="134"/>
      <c r="Q401" s="19"/>
      <c r="R401" s="19"/>
      <c r="S401" s="196"/>
      <c r="T401" s="19"/>
      <c r="U401" s="19"/>
      <c r="V401" s="1"/>
      <c r="W401" s="1"/>
      <c r="X401" s="10"/>
      <c r="Y401" s="16"/>
    </row>
    <row r="402" spans="6:25" x14ac:dyDescent="0.2">
      <c r="F402" s="840"/>
      <c r="G402" s="840"/>
      <c r="H402" s="841"/>
      <c r="I402" s="1"/>
      <c r="J402" s="1"/>
      <c r="K402" s="11"/>
      <c r="L402" s="19"/>
      <c r="M402" s="192"/>
      <c r="N402" s="19"/>
      <c r="O402" s="192"/>
      <c r="P402" s="134"/>
      <c r="Q402" s="19"/>
      <c r="R402" s="19"/>
      <c r="S402" s="196"/>
      <c r="T402" s="19"/>
      <c r="U402" s="19"/>
      <c r="V402" s="1"/>
      <c r="W402" s="1"/>
      <c r="X402" s="10"/>
      <c r="Y402" s="16"/>
    </row>
    <row r="403" spans="6:25" x14ac:dyDescent="0.2">
      <c r="F403" s="840"/>
      <c r="G403" s="840"/>
      <c r="H403" s="841"/>
      <c r="I403" s="1"/>
      <c r="J403" s="1"/>
      <c r="K403" s="11"/>
      <c r="L403" s="19"/>
      <c r="M403" s="192"/>
      <c r="N403" s="19"/>
      <c r="O403" s="192"/>
      <c r="P403" s="134"/>
      <c r="Q403" s="19"/>
      <c r="R403" s="19"/>
      <c r="S403" s="196"/>
      <c r="T403" s="19"/>
      <c r="U403" s="19"/>
      <c r="V403" s="1"/>
      <c r="W403" s="1"/>
      <c r="X403" s="10"/>
      <c r="Y403" s="16"/>
    </row>
    <row r="404" spans="6:25" x14ac:dyDescent="0.2">
      <c r="F404" s="840"/>
      <c r="G404" s="840"/>
      <c r="H404" s="841"/>
      <c r="I404" s="1"/>
      <c r="J404" s="1"/>
      <c r="K404" s="11"/>
      <c r="L404" s="19"/>
      <c r="M404" s="192"/>
      <c r="N404" s="19"/>
      <c r="O404" s="192"/>
      <c r="P404" s="134"/>
      <c r="Q404" s="19"/>
      <c r="R404" s="19"/>
      <c r="S404" s="196"/>
      <c r="T404" s="19"/>
      <c r="U404" s="19"/>
      <c r="V404" s="1"/>
      <c r="W404" s="1"/>
      <c r="X404" s="10"/>
      <c r="Y404" s="16"/>
    </row>
    <row r="405" spans="6:25" x14ac:dyDescent="0.2">
      <c r="F405" s="840"/>
      <c r="G405" s="840"/>
      <c r="H405" s="841"/>
      <c r="I405" s="1"/>
      <c r="J405" s="1"/>
      <c r="K405" s="11"/>
      <c r="L405" s="19"/>
      <c r="M405" s="192"/>
      <c r="N405" s="19"/>
      <c r="O405" s="192"/>
      <c r="P405" s="134"/>
      <c r="Q405" s="19"/>
      <c r="R405" s="19"/>
      <c r="S405" s="196"/>
      <c r="T405" s="19"/>
      <c r="U405" s="19"/>
      <c r="V405" s="1"/>
      <c r="W405" s="1"/>
      <c r="X405" s="10"/>
      <c r="Y405" s="16"/>
    </row>
    <row r="406" spans="6:25" x14ac:dyDescent="0.2">
      <c r="F406" s="840"/>
      <c r="G406" s="840"/>
      <c r="H406" s="841"/>
      <c r="I406" s="1"/>
      <c r="J406" s="1"/>
      <c r="K406" s="11"/>
      <c r="L406" s="19"/>
      <c r="M406" s="192"/>
      <c r="N406" s="19"/>
      <c r="O406" s="192"/>
      <c r="P406" s="134"/>
      <c r="Q406" s="19"/>
      <c r="R406" s="19"/>
      <c r="S406" s="196"/>
      <c r="T406" s="19"/>
      <c r="U406" s="19"/>
      <c r="V406" s="1"/>
      <c r="W406" s="1"/>
      <c r="X406" s="10"/>
      <c r="Y406" s="16"/>
    </row>
    <row r="407" spans="6:25" x14ac:dyDescent="0.2">
      <c r="F407" s="840"/>
      <c r="G407" s="840"/>
      <c r="H407" s="841"/>
      <c r="I407" s="1"/>
      <c r="J407" s="1"/>
      <c r="K407" s="11"/>
      <c r="L407" s="19"/>
      <c r="M407" s="192"/>
      <c r="N407" s="19"/>
      <c r="O407" s="192"/>
      <c r="P407" s="134"/>
      <c r="Q407" s="19"/>
      <c r="R407" s="19"/>
      <c r="S407" s="196"/>
      <c r="T407" s="19"/>
      <c r="U407" s="19"/>
      <c r="V407" s="1"/>
      <c r="W407" s="1"/>
      <c r="X407" s="10"/>
      <c r="Y407" s="16"/>
    </row>
    <row r="408" spans="6:25" x14ac:dyDescent="0.2">
      <c r="F408" s="840"/>
      <c r="G408" s="840"/>
      <c r="H408" s="841"/>
      <c r="I408" s="1"/>
      <c r="J408" s="1"/>
      <c r="K408" s="11"/>
      <c r="L408" s="19"/>
      <c r="M408" s="192"/>
      <c r="N408" s="19"/>
      <c r="O408" s="192"/>
      <c r="P408" s="134"/>
      <c r="Q408" s="19"/>
      <c r="R408" s="19"/>
      <c r="S408" s="196"/>
      <c r="T408" s="19"/>
      <c r="U408" s="19"/>
      <c r="V408" s="1"/>
      <c r="W408" s="1"/>
      <c r="X408" s="10"/>
      <c r="Y408" s="16"/>
    </row>
    <row r="409" spans="6:25" x14ac:dyDescent="0.2">
      <c r="F409" s="840"/>
      <c r="G409" s="840"/>
      <c r="H409" s="841"/>
      <c r="I409" s="1"/>
      <c r="J409" s="1"/>
      <c r="K409" s="11"/>
      <c r="L409" s="19"/>
      <c r="M409" s="192"/>
      <c r="N409" s="19"/>
      <c r="O409" s="192"/>
      <c r="P409" s="134"/>
      <c r="Q409" s="19"/>
      <c r="R409" s="19"/>
      <c r="S409" s="196"/>
      <c r="T409" s="19"/>
      <c r="U409" s="19"/>
      <c r="V409" s="1"/>
      <c r="W409" s="1"/>
      <c r="X409" s="10"/>
      <c r="Y409" s="16"/>
    </row>
    <row r="410" spans="6:25" x14ac:dyDescent="0.2">
      <c r="F410" s="840"/>
      <c r="G410" s="840"/>
      <c r="H410" s="841"/>
      <c r="I410" s="1"/>
      <c r="J410" s="1"/>
      <c r="K410" s="11"/>
      <c r="L410" s="19"/>
      <c r="M410" s="192"/>
      <c r="N410" s="19"/>
      <c r="O410" s="192"/>
      <c r="P410" s="134"/>
      <c r="Q410" s="19"/>
      <c r="R410" s="19"/>
      <c r="S410" s="196"/>
      <c r="T410" s="19"/>
      <c r="U410" s="19"/>
      <c r="V410" s="1"/>
      <c r="W410" s="1"/>
      <c r="X410" s="10"/>
      <c r="Y410" s="16"/>
    </row>
    <row r="411" spans="6:25" x14ac:dyDescent="0.2">
      <c r="F411" s="840"/>
      <c r="G411" s="840"/>
      <c r="H411" s="841"/>
      <c r="I411" s="1"/>
      <c r="J411" s="1"/>
      <c r="K411" s="11"/>
      <c r="L411" s="19"/>
      <c r="M411" s="192"/>
      <c r="N411" s="19"/>
      <c r="O411" s="192"/>
      <c r="P411" s="134"/>
      <c r="Q411" s="19"/>
      <c r="R411" s="19"/>
      <c r="S411" s="196"/>
      <c r="T411" s="19"/>
      <c r="U411" s="19"/>
      <c r="V411" s="1"/>
      <c r="W411" s="1"/>
      <c r="X411" s="10"/>
      <c r="Y411" s="16"/>
    </row>
    <row r="412" spans="6:25" x14ac:dyDescent="0.2">
      <c r="F412" s="840"/>
      <c r="G412" s="840"/>
      <c r="H412" s="841"/>
      <c r="I412" s="1"/>
      <c r="J412" s="1"/>
      <c r="K412" s="11"/>
      <c r="L412" s="19"/>
      <c r="M412" s="192"/>
      <c r="N412" s="19"/>
      <c r="O412" s="192"/>
      <c r="P412" s="134"/>
      <c r="Q412" s="19"/>
      <c r="R412" s="19"/>
      <c r="S412" s="196"/>
      <c r="T412" s="19"/>
      <c r="U412" s="19"/>
      <c r="V412" s="1"/>
      <c r="W412" s="1"/>
      <c r="X412" s="10"/>
      <c r="Y412" s="16"/>
    </row>
    <row r="413" spans="6:25" x14ac:dyDescent="0.2">
      <c r="F413" s="840"/>
      <c r="G413" s="840"/>
      <c r="H413" s="841"/>
      <c r="I413" s="1"/>
      <c r="J413" s="1"/>
      <c r="K413" s="11"/>
      <c r="L413" s="19"/>
      <c r="M413" s="192"/>
      <c r="N413" s="19"/>
      <c r="O413" s="192"/>
      <c r="P413" s="134"/>
      <c r="Q413" s="19"/>
      <c r="R413" s="19"/>
      <c r="S413" s="196"/>
      <c r="T413" s="19"/>
      <c r="U413" s="19"/>
      <c r="V413" s="1"/>
      <c r="W413" s="1"/>
      <c r="X413" s="10"/>
      <c r="Y413" s="16"/>
    </row>
    <row r="414" spans="6:25" x14ac:dyDescent="0.2">
      <c r="F414" s="840"/>
      <c r="G414" s="840"/>
      <c r="H414" s="841"/>
      <c r="I414" s="1"/>
      <c r="J414" s="1"/>
      <c r="K414" s="11"/>
      <c r="L414" s="19"/>
      <c r="M414" s="192"/>
      <c r="N414" s="19"/>
      <c r="O414" s="192"/>
      <c r="P414" s="134"/>
      <c r="Q414" s="19"/>
      <c r="R414" s="19"/>
      <c r="S414" s="196"/>
      <c r="T414" s="19"/>
      <c r="U414" s="19"/>
      <c r="V414" s="1"/>
      <c r="W414" s="1"/>
      <c r="X414" s="10"/>
      <c r="Y414" s="16"/>
    </row>
    <row r="415" spans="6:25" x14ac:dyDescent="0.2">
      <c r="F415" s="840"/>
      <c r="G415" s="840"/>
      <c r="H415" s="841"/>
      <c r="I415" s="1"/>
      <c r="J415" s="1"/>
      <c r="K415" s="11"/>
      <c r="L415" s="19"/>
      <c r="M415" s="192"/>
      <c r="N415" s="19"/>
      <c r="O415" s="192"/>
      <c r="P415" s="134"/>
      <c r="Q415" s="19"/>
      <c r="R415" s="19"/>
      <c r="S415" s="196"/>
      <c r="T415" s="19"/>
      <c r="U415" s="19"/>
      <c r="V415" s="1"/>
      <c r="W415" s="1"/>
      <c r="X415" s="10"/>
      <c r="Y415" s="16"/>
    </row>
    <row r="416" spans="6:25" x14ac:dyDescent="0.2">
      <c r="F416" s="840"/>
      <c r="G416" s="840"/>
      <c r="H416" s="841"/>
      <c r="I416" s="1"/>
      <c r="J416" s="1"/>
      <c r="K416" s="11"/>
      <c r="L416" s="19"/>
      <c r="M416" s="192"/>
      <c r="N416" s="19"/>
      <c r="O416" s="192"/>
      <c r="P416" s="134"/>
      <c r="Q416" s="19"/>
      <c r="R416" s="19"/>
      <c r="S416" s="196"/>
      <c r="T416" s="19"/>
      <c r="U416" s="19"/>
      <c r="V416" s="1"/>
      <c r="W416" s="1"/>
      <c r="X416" s="10"/>
      <c r="Y416" s="16"/>
    </row>
    <row r="417" spans="6:25" x14ac:dyDescent="0.2">
      <c r="F417" s="840"/>
      <c r="G417" s="840"/>
      <c r="H417" s="841"/>
      <c r="I417" s="1"/>
      <c r="J417" s="1"/>
      <c r="K417" s="11"/>
      <c r="L417" s="19"/>
      <c r="M417" s="192"/>
      <c r="N417" s="19"/>
      <c r="O417" s="192"/>
      <c r="P417" s="134"/>
      <c r="Q417" s="19"/>
      <c r="R417" s="19"/>
      <c r="S417" s="196"/>
      <c r="T417" s="19"/>
      <c r="U417" s="19"/>
      <c r="V417" s="1"/>
      <c r="W417" s="1"/>
      <c r="X417" s="10"/>
      <c r="Y417" s="16"/>
    </row>
    <row r="418" spans="6:25" x14ac:dyDescent="0.2">
      <c r="F418" s="840"/>
      <c r="G418" s="840"/>
      <c r="H418" s="841"/>
      <c r="I418" s="1"/>
      <c r="J418" s="1"/>
      <c r="K418" s="11"/>
      <c r="L418" s="19"/>
      <c r="M418" s="192"/>
      <c r="N418" s="19"/>
      <c r="O418" s="192"/>
      <c r="P418" s="134"/>
      <c r="Q418" s="19"/>
      <c r="R418" s="19"/>
      <c r="S418" s="196"/>
      <c r="T418" s="19"/>
      <c r="U418" s="19"/>
      <c r="V418" s="1"/>
      <c r="W418" s="1"/>
      <c r="X418" s="10"/>
      <c r="Y418" s="16"/>
    </row>
    <row r="419" spans="6:25" x14ac:dyDescent="0.2">
      <c r="F419" s="840"/>
      <c r="G419" s="840"/>
      <c r="H419" s="841"/>
      <c r="I419" s="1"/>
      <c r="J419" s="1"/>
      <c r="K419" s="11"/>
      <c r="L419" s="19"/>
      <c r="M419" s="192"/>
      <c r="N419" s="19"/>
      <c r="O419" s="192"/>
      <c r="P419" s="134"/>
      <c r="Q419" s="19"/>
      <c r="R419" s="19"/>
      <c r="S419" s="196"/>
      <c r="T419" s="19"/>
      <c r="U419" s="19"/>
      <c r="V419" s="1"/>
      <c r="W419" s="1"/>
      <c r="X419" s="10"/>
      <c r="Y419" s="16"/>
    </row>
    <row r="420" spans="6:25" x14ac:dyDescent="0.2">
      <c r="F420" s="840"/>
      <c r="G420" s="840"/>
      <c r="H420" s="841"/>
      <c r="I420" s="1"/>
      <c r="J420" s="1"/>
      <c r="K420" s="11"/>
      <c r="L420" s="19"/>
      <c r="M420" s="192"/>
      <c r="N420" s="19"/>
      <c r="O420" s="192"/>
      <c r="P420" s="134"/>
      <c r="Q420" s="19"/>
      <c r="R420" s="19"/>
      <c r="S420" s="196"/>
      <c r="T420" s="19"/>
      <c r="U420" s="19"/>
      <c r="V420" s="1"/>
      <c r="W420" s="1"/>
      <c r="X420" s="10"/>
      <c r="Y420" s="16"/>
    </row>
    <row r="421" spans="6:25" x14ac:dyDescent="0.2">
      <c r="F421" s="840"/>
      <c r="G421" s="840"/>
      <c r="H421" s="841"/>
      <c r="I421" s="1"/>
      <c r="J421" s="1"/>
      <c r="K421" s="11"/>
      <c r="L421" s="19"/>
      <c r="M421" s="192"/>
      <c r="N421" s="19"/>
      <c r="O421" s="192"/>
      <c r="P421" s="134"/>
      <c r="Q421" s="19"/>
      <c r="R421" s="19"/>
      <c r="S421" s="196"/>
      <c r="T421" s="19"/>
      <c r="U421" s="19"/>
      <c r="V421" s="1"/>
      <c r="W421" s="1"/>
      <c r="X421" s="10"/>
      <c r="Y421" s="16"/>
    </row>
    <row r="422" spans="6:25" x14ac:dyDescent="0.2">
      <c r="F422" s="840"/>
      <c r="G422" s="840"/>
      <c r="H422" s="841"/>
      <c r="I422" s="1"/>
      <c r="J422" s="1"/>
      <c r="K422" s="11"/>
      <c r="L422" s="19"/>
      <c r="M422" s="192"/>
      <c r="N422" s="19"/>
      <c r="O422" s="192"/>
      <c r="P422" s="134"/>
      <c r="Q422" s="19"/>
      <c r="R422" s="19"/>
      <c r="S422" s="196"/>
      <c r="T422" s="19"/>
      <c r="U422" s="19"/>
      <c r="V422" s="1"/>
      <c r="W422" s="1"/>
      <c r="X422" s="10"/>
      <c r="Y422" s="16"/>
    </row>
    <row r="423" spans="6:25" x14ac:dyDescent="0.2">
      <c r="F423" s="840"/>
      <c r="G423" s="840"/>
      <c r="H423" s="841"/>
      <c r="I423" s="1"/>
      <c r="J423" s="1"/>
      <c r="K423" s="11"/>
      <c r="L423" s="19"/>
      <c r="M423" s="192"/>
      <c r="N423" s="19"/>
      <c r="O423" s="192"/>
      <c r="P423" s="134"/>
      <c r="Q423" s="19"/>
      <c r="R423" s="19"/>
      <c r="S423" s="196"/>
      <c r="T423" s="19"/>
      <c r="U423" s="19"/>
      <c r="V423" s="1"/>
      <c r="W423" s="1"/>
      <c r="X423" s="10"/>
      <c r="Y423" s="16"/>
    </row>
    <row r="424" spans="6:25" x14ac:dyDescent="0.2">
      <c r="F424" s="840"/>
      <c r="G424" s="840"/>
      <c r="H424" s="841"/>
      <c r="I424" s="1"/>
      <c r="J424" s="1"/>
      <c r="K424" s="11"/>
      <c r="L424" s="19"/>
      <c r="M424" s="192"/>
      <c r="N424" s="19"/>
      <c r="O424" s="192"/>
      <c r="P424" s="134"/>
      <c r="Q424" s="19"/>
      <c r="R424" s="19"/>
      <c r="S424" s="196"/>
      <c r="T424" s="19"/>
      <c r="U424" s="19"/>
      <c r="V424" s="1"/>
      <c r="W424" s="1"/>
      <c r="X424" s="10"/>
      <c r="Y424" s="16"/>
    </row>
    <row r="425" spans="6:25" x14ac:dyDescent="0.2">
      <c r="F425" s="840"/>
      <c r="G425" s="840"/>
      <c r="H425" s="841"/>
      <c r="I425" s="1"/>
      <c r="J425" s="1"/>
      <c r="K425" s="11"/>
      <c r="L425" s="19"/>
      <c r="M425" s="192"/>
      <c r="N425" s="19"/>
      <c r="O425" s="192"/>
      <c r="P425" s="134"/>
      <c r="Q425" s="19"/>
      <c r="R425" s="19"/>
      <c r="S425" s="196"/>
      <c r="T425" s="19"/>
      <c r="U425" s="19"/>
      <c r="V425" s="1"/>
      <c r="W425" s="1"/>
      <c r="X425" s="10"/>
      <c r="Y425" s="16"/>
    </row>
    <row r="426" spans="6:25" x14ac:dyDescent="0.2">
      <c r="F426" s="840"/>
      <c r="G426" s="840"/>
      <c r="H426" s="841"/>
      <c r="I426" s="1"/>
      <c r="J426" s="1"/>
      <c r="K426" s="11"/>
      <c r="L426" s="19"/>
      <c r="M426" s="192"/>
      <c r="N426" s="19"/>
      <c r="O426" s="192"/>
      <c r="P426" s="134"/>
      <c r="Q426" s="19"/>
      <c r="R426" s="19"/>
      <c r="S426" s="196"/>
      <c r="T426" s="19"/>
      <c r="U426" s="19"/>
      <c r="V426" s="1"/>
      <c r="W426" s="1"/>
      <c r="X426" s="10"/>
      <c r="Y426" s="16"/>
    </row>
    <row r="427" spans="6:25" x14ac:dyDescent="0.2">
      <c r="F427" s="840"/>
      <c r="G427" s="840"/>
      <c r="H427" s="841"/>
      <c r="I427" s="1"/>
      <c r="J427" s="1"/>
      <c r="K427" s="11"/>
      <c r="L427" s="19"/>
      <c r="M427" s="192"/>
      <c r="N427" s="19"/>
      <c r="O427" s="192"/>
      <c r="P427" s="134"/>
      <c r="Q427" s="19"/>
      <c r="R427" s="19"/>
      <c r="S427" s="196"/>
      <c r="T427" s="19"/>
      <c r="U427" s="19"/>
      <c r="V427" s="1"/>
      <c r="W427" s="1"/>
      <c r="X427" s="10"/>
      <c r="Y427" s="16"/>
    </row>
    <row r="428" spans="6:25" x14ac:dyDescent="0.2">
      <c r="F428" s="840"/>
      <c r="G428" s="840"/>
      <c r="H428" s="841"/>
      <c r="I428" s="1"/>
      <c r="J428" s="1"/>
      <c r="K428" s="11"/>
      <c r="L428" s="19"/>
      <c r="M428" s="192"/>
      <c r="N428" s="19"/>
      <c r="O428" s="192"/>
      <c r="P428" s="134"/>
      <c r="Q428" s="19"/>
      <c r="R428" s="19"/>
      <c r="S428" s="196"/>
      <c r="T428" s="19"/>
      <c r="U428" s="19"/>
      <c r="V428" s="1"/>
      <c r="W428" s="1"/>
      <c r="X428" s="10"/>
      <c r="Y428" s="16"/>
    </row>
    <row r="429" spans="6:25" x14ac:dyDescent="0.2">
      <c r="F429" s="840"/>
      <c r="G429" s="840"/>
      <c r="H429" s="841"/>
      <c r="I429" s="1"/>
      <c r="J429" s="1"/>
      <c r="K429" s="11"/>
      <c r="L429" s="19"/>
      <c r="M429" s="192"/>
      <c r="N429" s="19"/>
      <c r="O429" s="192"/>
      <c r="P429" s="134"/>
      <c r="Q429" s="19"/>
      <c r="R429" s="19"/>
      <c r="S429" s="196"/>
      <c r="T429" s="19"/>
      <c r="U429" s="19"/>
      <c r="V429" s="1"/>
      <c r="W429" s="1"/>
      <c r="X429" s="10"/>
      <c r="Y429" s="16"/>
    </row>
    <row r="430" spans="6:25" x14ac:dyDescent="0.2">
      <c r="F430" s="840"/>
      <c r="G430" s="840"/>
      <c r="H430" s="841"/>
      <c r="I430" s="1"/>
      <c r="J430" s="1"/>
      <c r="K430" s="11"/>
      <c r="L430" s="19"/>
      <c r="M430" s="192"/>
      <c r="N430" s="19"/>
      <c r="O430" s="192"/>
      <c r="P430" s="134"/>
      <c r="Q430" s="19"/>
      <c r="R430" s="19"/>
      <c r="S430" s="196"/>
      <c r="T430" s="19"/>
      <c r="U430" s="19"/>
      <c r="V430" s="1"/>
      <c r="W430" s="1"/>
      <c r="X430" s="10"/>
      <c r="Y430" s="16"/>
    </row>
    <row r="431" spans="6:25" x14ac:dyDescent="0.2">
      <c r="F431" s="840"/>
      <c r="G431" s="840"/>
      <c r="H431" s="841"/>
      <c r="I431" s="1"/>
      <c r="J431" s="1"/>
      <c r="K431" s="11"/>
      <c r="L431" s="19"/>
      <c r="M431" s="192"/>
      <c r="N431" s="19"/>
      <c r="O431" s="192"/>
      <c r="P431" s="134"/>
      <c r="Q431" s="19"/>
      <c r="R431" s="19"/>
      <c r="S431" s="196"/>
      <c r="T431" s="19"/>
      <c r="U431" s="19"/>
      <c r="V431" s="1"/>
      <c r="W431" s="1"/>
      <c r="X431" s="10"/>
      <c r="Y431" s="16"/>
    </row>
    <row r="432" spans="6:25" x14ac:dyDescent="0.2">
      <c r="F432" s="840"/>
      <c r="G432" s="840"/>
      <c r="H432" s="841"/>
      <c r="I432" s="1"/>
      <c r="J432" s="1"/>
      <c r="K432" s="11"/>
      <c r="L432" s="19"/>
      <c r="M432" s="192"/>
      <c r="N432" s="19"/>
      <c r="O432" s="192"/>
      <c r="P432" s="134"/>
      <c r="Q432" s="19"/>
      <c r="R432" s="19"/>
      <c r="S432" s="196"/>
      <c r="T432" s="19"/>
      <c r="U432" s="19"/>
      <c r="V432" s="1"/>
      <c r="W432" s="1"/>
      <c r="X432" s="10"/>
      <c r="Y432" s="16"/>
    </row>
    <row r="433" spans="6:25" x14ac:dyDescent="0.2">
      <c r="F433" s="840"/>
      <c r="G433" s="840"/>
      <c r="H433" s="841"/>
      <c r="I433" s="1"/>
      <c r="J433" s="1"/>
      <c r="K433" s="11"/>
      <c r="L433" s="19"/>
      <c r="M433" s="192"/>
      <c r="N433" s="19"/>
      <c r="O433" s="192"/>
      <c r="P433" s="134"/>
      <c r="Q433" s="19"/>
      <c r="R433" s="19"/>
      <c r="S433" s="196"/>
      <c r="T433" s="19"/>
      <c r="U433" s="19"/>
      <c r="V433" s="1"/>
      <c r="W433" s="1"/>
      <c r="X433" s="10"/>
      <c r="Y433" s="16"/>
    </row>
    <row r="434" spans="6:25" x14ac:dyDescent="0.2">
      <c r="F434" s="840"/>
      <c r="G434" s="840"/>
      <c r="H434" s="841"/>
      <c r="I434" s="1"/>
      <c r="J434" s="1"/>
      <c r="K434" s="11"/>
      <c r="L434" s="19"/>
      <c r="M434" s="192"/>
      <c r="N434" s="19"/>
      <c r="O434" s="192"/>
      <c r="P434" s="134"/>
      <c r="Q434" s="19"/>
      <c r="R434" s="19"/>
      <c r="S434" s="196"/>
      <c r="T434" s="19"/>
      <c r="U434" s="19"/>
      <c r="V434" s="1"/>
      <c r="W434" s="1"/>
      <c r="X434" s="10"/>
      <c r="Y434" s="16"/>
    </row>
    <row r="435" spans="6:25" x14ac:dyDescent="0.2">
      <c r="F435" s="840"/>
      <c r="G435" s="840"/>
      <c r="H435" s="841"/>
      <c r="I435" s="1"/>
      <c r="J435" s="1"/>
      <c r="K435" s="11"/>
      <c r="L435" s="19"/>
      <c r="M435" s="192"/>
      <c r="N435" s="19"/>
      <c r="O435" s="192"/>
      <c r="P435" s="134"/>
      <c r="Q435" s="19"/>
      <c r="R435" s="19"/>
      <c r="S435" s="196"/>
      <c r="T435" s="19"/>
      <c r="U435" s="19"/>
      <c r="V435" s="1"/>
      <c r="W435" s="1"/>
      <c r="X435" s="10"/>
      <c r="Y435" s="16"/>
    </row>
    <row r="436" spans="6:25" x14ac:dyDescent="0.2">
      <c r="F436" s="840"/>
      <c r="G436" s="840"/>
      <c r="H436" s="841"/>
      <c r="I436" s="1"/>
      <c r="J436" s="1"/>
      <c r="K436" s="11"/>
      <c r="L436" s="19"/>
      <c r="M436" s="192"/>
      <c r="N436" s="19"/>
      <c r="O436" s="192"/>
      <c r="P436" s="134"/>
      <c r="Q436" s="19"/>
      <c r="R436" s="19"/>
      <c r="S436" s="196"/>
      <c r="T436" s="19"/>
      <c r="U436" s="19"/>
      <c r="V436" s="1"/>
      <c r="W436" s="1"/>
      <c r="X436" s="10"/>
      <c r="Y436" s="16"/>
    </row>
    <row r="437" spans="6:25" x14ac:dyDescent="0.2">
      <c r="F437" s="840"/>
      <c r="G437" s="840"/>
      <c r="H437" s="841"/>
      <c r="I437" s="1"/>
      <c r="J437" s="1"/>
      <c r="K437" s="11"/>
      <c r="L437" s="19"/>
      <c r="M437" s="192"/>
      <c r="N437" s="19"/>
      <c r="O437" s="192"/>
      <c r="P437" s="134"/>
      <c r="Q437" s="19"/>
      <c r="R437" s="19"/>
      <c r="S437" s="196"/>
      <c r="T437" s="19"/>
      <c r="U437" s="19"/>
      <c r="V437" s="1"/>
      <c r="W437" s="1"/>
      <c r="X437" s="10"/>
      <c r="Y437" s="16"/>
    </row>
    <row r="438" spans="6:25" x14ac:dyDescent="0.2">
      <c r="F438" s="840"/>
      <c r="G438" s="840"/>
      <c r="H438" s="841"/>
      <c r="I438" s="1"/>
      <c r="J438" s="1"/>
      <c r="K438" s="11"/>
      <c r="L438" s="19"/>
      <c r="M438" s="192"/>
      <c r="N438" s="19"/>
      <c r="O438" s="192"/>
      <c r="P438" s="134"/>
      <c r="Q438" s="19"/>
      <c r="R438" s="19"/>
      <c r="S438" s="196"/>
      <c r="T438" s="19"/>
      <c r="U438" s="19"/>
      <c r="V438" s="1"/>
      <c r="W438" s="1"/>
      <c r="X438" s="10"/>
      <c r="Y438" s="16"/>
    </row>
    <row r="439" spans="6:25" x14ac:dyDescent="0.2">
      <c r="F439" s="840"/>
      <c r="G439" s="840"/>
      <c r="H439" s="841"/>
      <c r="I439" s="1"/>
      <c r="J439" s="1"/>
      <c r="K439" s="11"/>
      <c r="L439" s="19"/>
      <c r="M439" s="192"/>
      <c r="N439" s="19"/>
      <c r="O439" s="192"/>
      <c r="P439" s="134"/>
      <c r="Q439" s="19"/>
      <c r="R439" s="19"/>
      <c r="S439" s="196"/>
      <c r="T439" s="19"/>
      <c r="U439" s="19"/>
      <c r="V439" s="1"/>
      <c r="W439" s="1"/>
      <c r="X439" s="10"/>
      <c r="Y439" s="16"/>
    </row>
    <row r="440" spans="6:25" x14ac:dyDescent="0.2">
      <c r="F440" s="840"/>
      <c r="G440" s="840"/>
      <c r="H440" s="841"/>
      <c r="I440" s="1"/>
      <c r="J440" s="1"/>
      <c r="K440" s="11"/>
      <c r="L440" s="19"/>
      <c r="M440" s="192"/>
      <c r="N440" s="19"/>
      <c r="O440" s="192"/>
      <c r="P440" s="134"/>
      <c r="Q440" s="19"/>
      <c r="R440" s="19"/>
      <c r="S440" s="196"/>
      <c r="T440" s="19"/>
      <c r="U440" s="19"/>
      <c r="V440" s="1"/>
      <c r="W440" s="1"/>
      <c r="X440" s="10"/>
      <c r="Y440" s="16"/>
    </row>
    <row r="441" spans="6:25" x14ac:dyDescent="0.2">
      <c r="F441" s="840"/>
      <c r="G441" s="840"/>
      <c r="H441" s="841"/>
      <c r="I441" s="1"/>
      <c r="J441" s="1"/>
      <c r="K441" s="11"/>
      <c r="L441" s="19"/>
      <c r="M441" s="192"/>
      <c r="N441" s="19"/>
      <c r="O441" s="192"/>
      <c r="P441" s="134"/>
      <c r="Q441" s="19"/>
      <c r="R441" s="19"/>
      <c r="S441" s="196"/>
      <c r="T441" s="19"/>
      <c r="U441" s="19"/>
      <c r="V441" s="1"/>
      <c r="W441" s="1"/>
      <c r="X441" s="10"/>
      <c r="Y441" s="16"/>
    </row>
    <row r="442" spans="6:25" x14ac:dyDescent="0.2">
      <c r="F442" s="844"/>
      <c r="G442" s="844"/>
    </row>
    <row r="443" spans="6:25" x14ac:dyDescent="0.2">
      <c r="F443" s="844"/>
      <c r="G443" s="844"/>
    </row>
    <row r="444" spans="6:25" x14ac:dyDescent="0.2">
      <c r="F444" s="844"/>
      <c r="G444" s="844"/>
    </row>
    <row r="445" spans="6:25" x14ac:dyDescent="0.2">
      <c r="F445" s="844"/>
      <c r="G445" s="844"/>
    </row>
    <row r="446" spans="6:25" x14ac:dyDescent="0.2">
      <c r="F446" s="844"/>
      <c r="G446" s="844"/>
    </row>
    <row r="447" spans="6:25" x14ac:dyDescent="0.2">
      <c r="F447" s="844"/>
      <c r="G447" s="844"/>
    </row>
    <row r="448" spans="6:25" x14ac:dyDescent="0.2">
      <c r="F448" s="844"/>
      <c r="G448" s="844"/>
    </row>
    <row r="449" spans="6:7" x14ac:dyDescent="0.2">
      <c r="F449" s="844"/>
      <c r="G449" s="844"/>
    </row>
    <row r="450" spans="6:7" x14ac:dyDescent="0.2">
      <c r="F450" s="844"/>
      <c r="G450" s="844"/>
    </row>
    <row r="451" spans="6:7" x14ac:dyDescent="0.2">
      <c r="F451" s="844"/>
      <c r="G451" s="844"/>
    </row>
    <row r="452" spans="6:7" x14ac:dyDescent="0.2">
      <c r="F452" s="844"/>
      <c r="G452" s="844"/>
    </row>
    <row r="453" spans="6:7" x14ac:dyDescent="0.2">
      <c r="F453" s="844"/>
      <c r="G453" s="844"/>
    </row>
    <row r="454" spans="6:7" x14ac:dyDescent="0.2">
      <c r="F454" s="844"/>
      <c r="G454" s="844"/>
    </row>
    <row r="455" spans="6:7" x14ac:dyDescent="0.2">
      <c r="F455" s="844"/>
      <c r="G455" s="844"/>
    </row>
    <row r="456" spans="6:7" x14ac:dyDescent="0.2">
      <c r="F456" s="844"/>
      <c r="G456" s="844"/>
    </row>
    <row r="457" spans="6:7" x14ac:dyDescent="0.2">
      <c r="F457" s="844"/>
      <c r="G457" s="844"/>
    </row>
    <row r="458" spans="6:7" x14ac:dyDescent="0.2">
      <c r="F458" s="844"/>
      <c r="G458" s="844"/>
    </row>
    <row r="459" spans="6:7" x14ac:dyDescent="0.2">
      <c r="F459" s="844"/>
      <c r="G459" s="844"/>
    </row>
    <row r="460" spans="6:7" x14ac:dyDescent="0.2">
      <c r="F460" s="844"/>
      <c r="G460" s="844"/>
    </row>
    <row r="461" spans="6:7" x14ac:dyDescent="0.2">
      <c r="F461" s="844"/>
      <c r="G461" s="844"/>
    </row>
    <row r="462" spans="6:7" x14ac:dyDescent="0.2">
      <c r="F462" s="844"/>
      <c r="G462" s="844"/>
    </row>
    <row r="463" spans="6:7" x14ac:dyDescent="0.2">
      <c r="F463" s="844"/>
      <c r="G463" s="844"/>
    </row>
    <row r="464" spans="6:7" x14ac:dyDescent="0.2">
      <c r="F464" s="844"/>
      <c r="G464" s="844"/>
    </row>
    <row r="465" spans="6:7" x14ac:dyDescent="0.2">
      <c r="F465" s="844"/>
      <c r="G465" s="844"/>
    </row>
    <row r="466" spans="6:7" x14ac:dyDescent="0.2">
      <c r="F466" s="844"/>
      <c r="G466" s="844"/>
    </row>
    <row r="467" spans="6:7" x14ac:dyDescent="0.2">
      <c r="F467" s="844"/>
      <c r="G467" s="844"/>
    </row>
    <row r="468" spans="6:7" x14ac:dyDescent="0.2">
      <c r="F468" s="844"/>
      <c r="G468" s="844"/>
    </row>
    <row r="469" spans="6:7" x14ac:dyDescent="0.2">
      <c r="F469" s="844"/>
      <c r="G469" s="844"/>
    </row>
    <row r="470" spans="6:7" x14ac:dyDescent="0.2">
      <c r="F470" s="844"/>
      <c r="G470" s="844"/>
    </row>
    <row r="471" spans="6:7" x14ac:dyDescent="0.2">
      <c r="F471" s="844"/>
      <c r="G471" s="844"/>
    </row>
    <row r="472" spans="6:7" x14ac:dyDescent="0.2">
      <c r="F472" s="844"/>
      <c r="G472" s="844"/>
    </row>
    <row r="473" spans="6:7" x14ac:dyDescent="0.2">
      <c r="F473" s="844"/>
      <c r="G473" s="844"/>
    </row>
    <row r="474" spans="6:7" x14ac:dyDescent="0.2">
      <c r="F474" s="844"/>
      <c r="G474" s="844"/>
    </row>
    <row r="475" spans="6:7" x14ac:dyDescent="0.2">
      <c r="F475" s="844"/>
      <c r="G475" s="844"/>
    </row>
    <row r="476" spans="6:7" x14ac:dyDescent="0.2">
      <c r="F476" s="844"/>
      <c r="G476" s="844"/>
    </row>
    <row r="477" spans="6:7" x14ac:dyDescent="0.2">
      <c r="F477" s="844"/>
      <c r="G477" s="844"/>
    </row>
    <row r="478" spans="6:7" x14ac:dyDescent="0.2">
      <c r="F478" s="844"/>
      <c r="G478" s="844"/>
    </row>
    <row r="479" spans="6:7" x14ac:dyDescent="0.2">
      <c r="F479" s="844"/>
      <c r="G479" s="844"/>
    </row>
    <row r="480" spans="6:7" x14ac:dyDescent="0.2">
      <c r="F480" s="844"/>
      <c r="G480" s="844"/>
    </row>
    <row r="481" spans="6:7" x14ac:dyDescent="0.2">
      <c r="F481" s="844"/>
      <c r="G481" s="844"/>
    </row>
    <row r="482" spans="6:7" x14ac:dyDescent="0.2">
      <c r="F482" s="844"/>
      <c r="G482" s="844"/>
    </row>
    <row r="483" spans="6:7" x14ac:dyDescent="0.2">
      <c r="F483" s="844"/>
      <c r="G483" s="844"/>
    </row>
    <row r="484" spans="6:7" x14ac:dyDescent="0.2">
      <c r="F484" s="844"/>
      <c r="G484" s="844"/>
    </row>
    <row r="485" spans="6:7" x14ac:dyDescent="0.2">
      <c r="F485" s="844"/>
      <c r="G485" s="844"/>
    </row>
    <row r="486" spans="6:7" x14ac:dyDescent="0.2">
      <c r="F486" s="844"/>
      <c r="G486" s="844"/>
    </row>
    <row r="487" spans="6:7" x14ac:dyDescent="0.2">
      <c r="F487" s="844"/>
      <c r="G487" s="844"/>
    </row>
    <row r="488" spans="6:7" x14ac:dyDescent="0.2">
      <c r="F488" s="844"/>
      <c r="G488" s="844"/>
    </row>
    <row r="489" spans="6:7" x14ac:dyDescent="0.2">
      <c r="F489" s="844"/>
      <c r="G489" s="844"/>
    </row>
    <row r="490" spans="6:7" x14ac:dyDescent="0.2">
      <c r="F490" s="844"/>
      <c r="G490" s="844"/>
    </row>
    <row r="491" spans="6:7" x14ac:dyDescent="0.2">
      <c r="F491" s="844"/>
      <c r="G491" s="844"/>
    </row>
    <row r="492" spans="6:7" x14ac:dyDescent="0.2">
      <c r="F492" s="844"/>
      <c r="G492" s="844"/>
    </row>
    <row r="493" spans="6:7" x14ac:dyDescent="0.2">
      <c r="F493" s="844"/>
      <c r="G493" s="844"/>
    </row>
    <row r="494" spans="6:7" x14ac:dyDescent="0.2">
      <c r="F494" s="844"/>
      <c r="G494" s="844"/>
    </row>
    <row r="495" spans="6:7" x14ac:dyDescent="0.2">
      <c r="F495" s="844"/>
      <c r="G495" s="844"/>
    </row>
    <row r="496" spans="6:7" x14ac:dyDescent="0.2">
      <c r="F496" s="844"/>
      <c r="G496" s="844"/>
    </row>
    <row r="497" spans="6:7" x14ac:dyDescent="0.2">
      <c r="F497" s="844"/>
      <c r="G497" s="844"/>
    </row>
    <row r="498" spans="6:7" x14ac:dyDescent="0.2">
      <c r="F498" s="844"/>
      <c r="G498" s="844"/>
    </row>
    <row r="499" spans="6:7" x14ac:dyDescent="0.2">
      <c r="F499" s="844"/>
      <c r="G499" s="844"/>
    </row>
    <row r="500" spans="6:7" x14ac:dyDescent="0.2">
      <c r="F500" s="844"/>
      <c r="G500" s="844"/>
    </row>
    <row r="501" spans="6:7" x14ac:dyDescent="0.2">
      <c r="F501" s="844"/>
      <c r="G501" s="844"/>
    </row>
    <row r="502" spans="6:7" x14ac:dyDescent="0.2">
      <c r="F502" s="844"/>
      <c r="G502" s="844"/>
    </row>
    <row r="503" spans="6:7" x14ac:dyDescent="0.2">
      <c r="F503" s="844"/>
      <c r="G503" s="844"/>
    </row>
    <row r="504" spans="6:7" x14ac:dyDescent="0.2">
      <c r="F504" s="844"/>
      <c r="G504" s="844"/>
    </row>
    <row r="505" spans="6:7" x14ac:dyDescent="0.2">
      <c r="F505" s="844"/>
      <c r="G505" s="844"/>
    </row>
    <row r="506" spans="6:7" x14ac:dyDescent="0.2">
      <c r="F506" s="844"/>
      <c r="G506" s="844"/>
    </row>
    <row r="507" spans="6:7" x14ac:dyDescent="0.2">
      <c r="F507" s="844"/>
      <c r="G507" s="844"/>
    </row>
    <row r="508" spans="6:7" x14ac:dyDescent="0.2">
      <c r="F508" s="844"/>
      <c r="G508" s="844"/>
    </row>
    <row r="509" spans="6:7" x14ac:dyDescent="0.2">
      <c r="F509" s="844"/>
      <c r="G509" s="844"/>
    </row>
    <row r="510" spans="6:7" x14ac:dyDescent="0.2">
      <c r="F510" s="844"/>
      <c r="G510" s="844"/>
    </row>
    <row r="511" spans="6:7" x14ac:dyDescent="0.2">
      <c r="F511" s="844"/>
      <c r="G511" s="844"/>
    </row>
    <row r="512" spans="6:7" x14ac:dyDescent="0.2">
      <c r="F512" s="844"/>
      <c r="G512" s="844"/>
    </row>
    <row r="513" spans="6:7" x14ac:dyDescent="0.2">
      <c r="F513" s="844"/>
      <c r="G513" s="844"/>
    </row>
    <row r="514" spans="6:7" x14ac:dyDescent="0.2">
      <c r="F514" s="844"/>
      <c r="G514" s="844"/>
    </row>
    <row r="515" spans="6:7" x14ac:dyDescent="0.2">
      <c r="F515" s="844"/>
      <c r="G515" s="844"/>
    </row>
    <row r="516" spans="6:7" x14ac:dyDescent="0.2">
      <c r="F516" s="844"/>
      <c r="G516" s="844"/>
    </row>
    <row r="517" spans="6:7" x14ac:dyDescent="0.2">
      <c r="F517" s="844"/>
      <c r="G517" s="844"/>
    </row>
    <row r="518" spans="6:7" x14ac:dyDescent="0.2">
      <c r="F518" s="844"/>
      <c r="G518" s="844"/>
    </row>
    <row r="519" spans="6:7" x14ac:dyDescent="0.2">
      <c r="F519" s="844"/>
      <c r="G519" s="844"/>
    </row>
    <row r="520" spans="6:7" x14ac:dyDescent="0.2">
      <c r="F520" s="844"/>
      <c r="G520" s="844"/>
    </row>
    <row r="521" spans="6:7" x14ac:dyDescent="0.2">
      <c r="F521" s="844"/>
      <c r="G521" s="844"/>
    </row>
    <row r="522" spans="6:7" x14ac:dyDescent="0.2">
      <c r="F522" s="844"/>
      <c r="G522" s="844"/>
    </row>
    <row r="523" spans="6:7" x14ac:dyDescent="0.2">
      <c r="F523" s="844"/>
      <c r="G523" s="844"/>
    </row>
    <row r="524" spans="6:7" x14ac:dyDescent="0.2">
      <c r="F524" s="844"/>
      <c r="G524" s="844"/>
    </row>
    <row r="525" spans="6:7" x14ac:dyDescent="0.2">
      <c r="F525" s="844"/>
      <c r="G525" s="844"/>
    </row>
    <row r="526" spans="6:7" x14ac:dyDescent="0.2">
      <c r="F526" s="844"/>
      <c r="G526" s="844"/>
    </row>
    <row r="527" spans="6:7" x14ac:dyDescent="0.2">
      <c r="F527" s="844"/>
      <c r="G527" s="844"/>
    </row>
    <row r="528" spans="6:7" x14ac:dyDescent="0.2">
      <c r="F528" s="844"/>
      <c r="G528" s="844"/>
    </row>
    <row r="529" spans="6:7" x14ac:dyDescent="0.2">
      <c r="F529" s="844"/>
      <c r="G529" s="844"/>
    </row>
    <row r="530" spans="6:7" x14ac:dyDescent="0.2">
      <c r="F530" s="844"/>
      <c r="G530" s="844"/>
    </row>
    <row r="531" spans="6:7" x14ac:dyDescent="0.2">
      <c r="F531" s="844"/>
      <c r="G531" s="844"/>
    </row>
    <row r="532" spans="6:7" x14ac:dyDescent="0.2">
      <c r="F532" s="844"/>
      <c r="G532" s="844"/>
    </row>
    <row r="533" spans="6:7" x14ac:dyDescent="0.2">
      <c r="F533" s="844"/>
      <c r="G533" s="844"/>
    </row>
    <row r="534" spans="6:7" x14ac:dyDescent="0.2">
      <c r="F534" s="844"/>
      <c r="G534" s="844"/>
    </row>
    <row r="535" spans="6:7" x14ac:dyDescent="0.2">
      <c r="F535" s="844"/>
      <c r="G535" s="844"/>
    </row>
    <row r="536" spans="6:7" x14ac:dyDescent="0.2">
      <c r="F536" s="844"/>
      <c r="G536" s="844"/>
    </row>
    <row r="537" spans="6:7" x14ac:dyDescent="0.2">
      <c r="F537" s="844"/>
      <c r="G537" s="844"/>
    </row>
    <row r="538" spans="6:7" x14ac:dyDescent="0.2">
      <c r="F538" s="844"/>
      <c r="G538" s="844"/>
    </row>
    <row r="539" spans="6:7" x14ac:dyDescent="0.2">
      <c r="F539" s="844"/>
      <c r="G539" s="844"/>
    </row>
    <row r="540" spans="6:7" x14ac:dyDescent="0.2">
      <c r="F540" s="844"/>
      <c r="G540" s="844"/>
    </row>
    <row r="541" spans="6:7" x14ac:dyDescent="0.2">
      <c r="F541" s="844"/>
      <c r="G541" s="844"/>
    </row>
    <row r="542" spans="6:7" x14ac:dyDescent="0.2">
      <c r="F542" s="844"/>
      <c r="G542" s="844"/>
    </row>
    <row r="543" spans="6:7" x14ac:dyDescent="0.2">
      <c r="F543" s="844"/>
      <c r="G543" s="844"/>
    </row>
    <row r="544" spans="6:7" x14ac:dyDescent="0.2">
      <c r="F544" s="844"/>
      <c r="G544" s="844"/>
    </row>
    <row r="545" spans="6:7" x14ac:dyDescent="0.2">
      <c r="F545" s="844"/>
      <c r="G545" s="844"/>
    </row>
    <row r="546" spans="6:7" x14ac:dyDescent="0.2">
      <c r="F546" s="844"/>
      <c r="G546" s="844"/>
    </row>
    <row r="547" spans="6:7" x14ac:dyDescent="0.2">
      <c r="F547" s="844"/>
      <c r="G547" s="844"/>
    </row>
    <row r="548" spans="6:7" x14ac:dyDescent="0.2">
      <c r="F548" s="844"/>
      <c r="G548" s="844"/>
    </row>
    <row r="549" spans="6:7" x14ac:dyDescent="0.2">
      <c r="F549" s="844"/>
      <c r="G549" s="844"/>
    </row>
    <row r="550" spans="6:7" x14ac:dyDescent="0.2">
      <c r="F550" s="844"/>
      <c r="G550" s="844"/>
    </row>
    <row r="551" spans="6:7" x14ac:dyDescent="0.2">
      <c r="F551" s="844"/>
      <c r="G551" s="844"/>
    </row>
    <row r="552" spans="6:7" x14ac:dyDescent="0.2">
      <c r="F552" s="844"/>
      <c r="G552" s="844"/>
    </row>
    <row r="553" spans="6:7" x14ac:dyDescent="0.2">
      <c r="F553" s="844"/>
      <c r="G553" s="844"/>
    </row>
    <row r="554" spans="6:7" x14ac:dyDescent="0.2">
      <c r="F554" s="844"/>
      <c r="G554" s="844"/>
    </row>
    <row r="555" spans="6:7" x14ac:dyDescent="0.2">
      <c r="F555" s="844"/>
      <c r="G555" s="844"/>
    </row>
    <row r="556" spans="6:7" x14ac:dyDescent="0.2">
      <c r="F556" s="844"/>
      <c r="G556" s="844"/>
    </row>
    <row r="557" spans="6:7" x14ac:dyDescent="0.2">
      <c r="F557" s="844"/>
      <c r="G557" s="844"/>
    </row>
    <row r="558" spans="6:7" x14ac:dyDescent="0.2">
      <c r="F558" s="844"/>
      <c r="G558" s="844"/>
    </row>
    <row r="559" spans="6:7" x14ac:dyDescent="0.2">
      <c r="F559" s="844"/>
      <c r="G559" s="844"/>
    </row>
    <row r="560" spans="6:7" x14ac:dyDescent="0.2">
      <c r="F560" s="844"/>
      <c r="G560" s="844"/>
    </row>
    <row r="561" spans="6:7" x14ac:dyDescent="0.2">
      <c r="F561" s="844"/>
      <c r="G561" s="844"/>
    </row>
    <row r="562" spans="6:7" x14ac:dyDescent="0.2">
      <c r="F562" s="844"/>
      <c r="G562" s="844"/>
    </row>
    <row r="563" spans="6:7" x14ac:dyDescent="0.2">
      <c r="F563" s="844"/>
      <c r="G563" s="844"/>
    </row>
    <row r="564" spans="6:7" x14ac:dyDescent="0.2">
      <c r="F564" s="844"/>
      <c r="G564" s="844"/>
    </row>
    <row r="565" spans="6:7" x14ac:dyDescent="0.2">
      <c r="F565" s="844"/>
      <c r="G565" s="844"/>
    </row>
    <row r="566" spans="6:7" x14ac:dyDescent="0.2">
      <c r="F566" s="844"/>
      <c r="G566" s="844"/>
    </row>
    <row r="567" spans="6:7" x14ac:dyDescent="0.2">
      <c r="F567" s="844"/>
      <c r="G567" s="844"/>
    </row>
    <row r="568" spans="6:7" x14ac:dyDescent="0.2">
      <c r="F568" s="844"/>
      <c r="G568" s="844"/>
    </row>
    <row r="569" spans="6:7" x14ac:dyDescent="0.2">
      <c r="F569" s="844"/>
      <c r="G569" s="844"/>
    </row>
    <row r="570" spans="6:7" x14ac:dyDescent="0.2">
      <c r="F570" s="844"/>
      <c r="G570" s="844"/>
    </row>
    <row r="571" spans="6:7" x14ac:dyDescent="0.2">
      <c r="F571" s="844"/>
      <c r="G571" s="844"/>
    </row>
    <row r="572" spans="6:7" x14ac:dyDescent="0.2">
      <c r="F572" s="844"/>
      <c r="G572" s="844"/>
    </row>
    <row r="573" spans="6:7" x14ac:dyDescent="0.2">
      <c r="F573" s="844"/>
      <c r="G573" s="844"/>
    </row>
    <row r="574" spans="6:7" x14ac:dyDescent="0.2">
      <c r="F574" s="844"/>
      <c r="G574" s="844"/>
    </row>
    <row r="575" spans="6:7" x14ac:dyDescent="0.2">
      <c r="F575" s="844"/>
      <c r="G575" s="844"/>
    </row>
    <row r="576" spans="6:7" x14ac:dyDescent="0.2">
      <c r="F576" s="844"/>
      <c r="G576" s="844"/>
    </row>
    <row r="577" spans="6:7" x14ac:dyDescent="0.2">
      <c r="F577" s="844"/>
      <c r="G577" s="844"/>
    </row>
    <row r="578" spans="6:7" x14ac:dyDescent="0.2">
      <c r="F578" s="844"/>
      <c r="G578" s="844"/>
    </row>
    <row r="579" spans="6:7" x14ac:dyDescent="0.2">
      <c r="F579" s="844"/>
      <c r="G579" s="844"/>
    </row>
    <row r="580" spans="6:7" x14ac:dyDescent="0.2">
      <c r="F580" s="844"/>
      <c r="G580" s="844"/>
    </row>
    <row r="581" spans="6:7" x14ac:dyDescent="0.2">
      <c r="F581" s="844"/>
      <c r="G581" s="844"/>
    </row>
    <row r="582" spans="6:7" x14ac:dyDescent="0.2">
      <c r="F582" s="844"/>
      <c r="G582" s="844"/>
    </row>
    <row r="583" spans="6:7" x14ac:dyDescent="0.2">
      <c r="F583" s="844"/>
      <c r="G583" s="844"/>
    </row>
    <row r="584" spans="6:7" x14ac:dyDescent="0.2">
      <c r="F584" s="844"/>
      <c r="G584" s="844"/>
    </row>
    <row r="585" spans="6:7" x14ac:dyDescent="0.2">
      <c r="F585" s="844"/>
      <c r="G585" s="844"/>
    </row>
    <row r="586" spans="6:7" x14ac:dyDescent="0.2">
      <c r="F586" s="844"/>
      <c r="G586" s="844"/>
    </row>
    <row r="587" spans="6:7" x14ac:dyDescent="0.2">
      <c r="F587" s="844"/>
      <c r="G587" s="844"/>
    </row>
    <row r="588" spans="6:7" x14ac:dyDescent="0.2">
      <c r="F588" s="844"/>
      <c r="G588" s="844"/>
    </row>
    <row r="589" spans="6:7" x14ac:dyDescent="0.2">
      <c r="F589" s="844"/>
      <c r="G589" s="844"/>
    </row>
    <row r="590" spans="6:7" x14ac:dyDescent="0.2">
      <c r="F590" s="844"/>
      <c r="G590" s="844"/>
    </row>
    <row r="591" spans="6:7" x14ac:dyDescent="0.2">
      <c r="F591" s="844"/>
      <c r="G591" s="844"/>
    </row>
    <row r="592" spans="6:7" x14ac:dyDescent="0.2">
      <c r="F592" s="844"/>
      <c r="G592" s="844"/>
    </row>
    <row r="593" spans="6:7" x14ac:dyDescent="0.2">
      <c r="F593" s="844"/>
      <c r="G593" s="844"/>
    </row>
    <row r="594" spans="6:7" x14ac:dyDescent="0.2">
      <c r="F594" s="844"/>
      <c r="G594" s="844"/>
    </row>
    <row r="595" spans="6:7" x14ac:dyDescent="0.2">
      <c r="F595" s="844"/>
      <c r="G595" s="844"/>
    </row>
    <row r="596" spans="6:7" x14ac:dyDescent="0.2">
      <c r="F596" s="844"/>
      <c r="G596" s="844"/>
    </row>
    <row r="597" spans="6:7" x14ac:dyDescent="0.2">
      <c r="F597" s="844"/>
      <c r="G597" s="844"/>
    </row>
    <row r="598" spans="6:7" x14ac:dyDescent="0.2">
      <c r="F598" s="844"/>
      <c r="G598" s="844"/>
    </row>
    <row r="599" spans="6:7" x14ac:dyDescent="0.2">
      <c r="F599" s="844"/>
      <c r="G599" s="844"/>
    </row>
    <row r="600" spans="6:7" x14ac:dyDescent="0.2">
      <c r="F600" s="844"/>
      <c r="G600" s="844"/>
    </row>
    <row r="601" spans="6:7" x14ac:dyDescent="0.2">
      <c r="F601" s="844"/>
      <c r="G601" s="844"/>
    </row>
    <row r="602" spans="6:7" x14ac:dyDescent="0.2">
      <c r="F602" s="844"/>
      <c r="G602" s="844"/>
    </row>
    <row r="603" spans="6:7" x14ac:dyDescent="0.2">
      <c r="F603" s="844"/>
      <c r="G603" s="844"/>
    </row>
    <row r="604" spans="6:7" x14ac:dyDescent="0.2">
      <c r="F604" s="844"/>
      <c r="G604" s="844"/>
    </row>
    <row r="605" spans="6:7" x14ac:dyDescent="0.2">
      <c r="F605" s="844"/>
      <c r="G605" s="844"/>
    </row>
    <row r="606" spans="6:7" x14ac:dyDescent="0.2">
      <c r="F606" s="844"/>
      <c r="G606" s="844"/>
    </row>
    <row r="607" spans="6:7" x14ac:dyDescent="0.2">
      <c r="F607" s="844"/>
      <c r="G607" s="844"/>
    </row>
    <row r="608" spans="6:7" x14ac:dyDescent="0.2">
      <c r="F608" s="844"/>
      <c r="G608" s="844"/>
    </row>
    <row r="609" spans="6:7" x14ac:dyDescent="0.2">
      <c r="F609" s="844"/>
      <c r="G609" s="844"/>
    </row>
    <row r="610" spans="6:7" x14ac:dyDescent="0.2">
      <c r="F610" s="844"/>
      <c r="G610" s="844"/>
    </row>
    <row r="611" spans="6:7" x14ac:dyDescent="0.2">
      <c r="F611" s="844"/>
      <c r="G611" s="844"/>
    </row>
    <row r="612" spans="6:7" x14ac:dyDescent="0.2">
      <c r="F612" s="844"/>
      <c r="G612" s="844"/>
    </row>
    <row r="613" spans="6:7" x14ac:dyDescent="0.2">
      <c r="F613" s="844"/>
      <c r="G613" s="844"/>
    </row>
    <row r="614" spans="6:7" x14ac:dyDescent="0.2">
      <c r="F614" s="844"/>
      <c r="G614" s="844"/>
    </row>
    <row r="615" spans="6:7" x14ac:dyDescent="0.2">
      <c r="F615" s="844"/>
      <c r="G615" s="844"/>
    </row>
    <row r="616" spans="6:7" x14ac:dyDescent="0.2">
      <c r="F616" s="844"/>
      <c r="G616" s="844"/>
    </row>
    <row r="617" spans="6:7" x14ac:dyDescent="0.2">
      <c r="F617" s="844"/>
      <c r="G617" s="844"/>
    </row>
    <row r="618" spans="6:7" x14ac:dyDescent="0.2">
      <c r="F618" s="844"/>
      <c r="G618" s="844"/>
    </row>
    <row r="619" spans="6:7" x14ac:dyDescent="0.2">
      <c r="F619" s="844"/>
      <c r="G619" s="844"/>
    </row>
    <row r="620" spans="6:7" x14ac:dyDescent="0.2">
      <c r="F620" s="844"/>
      <c r="G620" s="844"/>
    </row>
    <row r="621" spans="6:7" x14ac:dyDescent="0.2">
      <c r="F621" s="844"/>
      <c r="G621" s="844"/>
    </row>
    <row r="622" spans="6:7" x14ac:dyDescent="0.2">
      <c r="F622" s="844"/>
      <c r="G622" s="844"/>
    </row>
    <row r="623" spans="6:7" x14ac:dyDescent="0.2">
      <c r="F623" s="844"/>
      <c r="G623" s="844"/>
    </row>
    <row r="624" spans="6:7" x14ac:dyDescent="0.2">
      <c r="F624" s="844"/>
      <c r="G624" s="844"/>
    </row>
    <row r="625" spans="6:7" x14ac:dyDescent="0.2">
      <c r="F625" s="844"/>
      <c r="G625" s="844"/>
    </row>
    <row r="626" spans="6:7" x14ac:dyDescent="0.2">
      <c r="F626" s="844"/>
      <c r="G626" s="844"/>
    </row>
    <row r="627" spans="6:7" x14ac:dyDescent="0.2">
      <c r="F627" s="844"/>
      <c r="G627" s="844"/>
    </row>
    <row r="628" spans="6:7" x14ac:dyDescent="0.2">
      <c r="F628" s="844"/>
      <c r="G628" s="844"/>
    </row>
    <row r="629" spans="6:7" x14ac:dyDescent="0.2">
      <c r="F629" s="844"/>
      <c r="G629" s="844"/>
    </row>
    <row r="630" spans="6:7" x14ac:dyDescent="0.2">
      <c r="F630" s="844"/>
      <c r="G630" s="844"/>
    </row>
    <row r="631" spans="6:7" x14ac:dyDescent="0.2">
      <c r="F631" s="844"/>
      <c r="G631" s="844"/>
    </row>
    <row r="632" spans="6:7" x14ac:dyDescent="0.2">
      <c r="F632" s="844"/>
      <c r="G632" s="844"/>
    </row>
    <row r="633" spans="6:7" x14ac:dyDescent="0.2">
      <c r="F633" s="844"/>
      <c r="G633" s="844"/>
    </row>
    <row r="634" spans="6:7" x14ac:dyDescent="0.2">
      <c r="F634" s="844"/>
      <c r="G634" s="844"/>
    </row>
    <row r="635" spans="6:7" x14ac:dyDescent="0.2">
      <c r="F635" s="844"/>
      <c r="G635" s="844"/>
    </row>
    <row r="636" spans="6:7" x14ac:dyDescent="0.2">
      <c r="F636" s="844"/>
      <c r="G636" s="844"/>
    </row>
    <row r="637" spans="6:7" x14ac:dyDescent="0.2">
      <c r="F637" s="844"/>
      <c r="G637" s="844"/>
    </row>
    <row r="638" spans="6:7" x14ac:dyDescent="0.2">
      <c r="F638" s="844"/>
      <c r="G638" s="844"/>
    </row>
    <row r="639" spans="6:7" x14ac:dyDescent="0.2">
      <c r="F639" s="844"/>
      <c r="G639" s="844"/>
    </row>
    <row r="640" spans="6:7" x14ac:dyDescent="0.2">
      <c r="F640" s="844"/>
      <c r="G640" s="844"/>
    </row>
    <row r="641" spans="6:7" x14ac:dyDescent="0.2">
      <c r="F641" s="844"/>
      <c r="G641" s="844"/>
    </row>
    <row r="642" spans="6:7" x14ac:dyDescent="0.2">
      <c r="F642" s="844"/>
      <c r="G642" s="844"/>
    </row>
    <row r="643" spans="6:7" x14ac:dyDescent="0.2">
      <c r="F643" s="844"/>
      <c r="G643" s="844"/>
    </row>
    <row r="644" spans="6:7" x14ac:dyDescent="0.2">
      <c r="F644" s="844"/>
      <c r="G644" s="844"/>
    </row>
    <row r="645" spans="6:7" x14ac:dyDescent="0.2">
      <c r="F645" s="844"/>
      <c r="G645" s="844"/>
    </row>
    <row r="646" spans="6:7" x14ac:dyDescent="0.2">
      <c r="F646" s="844"/>
      <c r="G646" s="844"/>
    </row>
    <row r="647" spans="6:7" x14ac:dyDescent="0.2">
      <c r="F647" s="844"/>
      <c r="G647" s="844"/>
    </row>
    <row r="648" spans="6:7" x14ac:dyDescent="0.2">
      <c r="F648" s="844"/>
      <c r="G648" s="844"/>
    </row>
    <row r="649" spans="6:7" x14ac:dyDescent="0.2">
      <c r="F649" s="844"/>
      <c r="G649" s="844"/>
    </row>
    <row r="650" spans="6:7" x14ac:dyDescent="0.2">
      <c r="F650" s="844"/>
      <c r="G650" s="844"/>
    </row>
    <row r="651" spans="6:7" x14ac:dyDescent="0.2">
      <c r="F651" s="844"/>
      <c r="G651" s="844"/>
    </row>
    <row r="652" spans="6:7" x14ac:dyDescent="0.2">
      <c r="F652" s="844"/>
      <c r="G652" s="844"/>
    </row>
    <row r="653" spans="6:7" x14ac:dyDescent="0.2">
      <c r="F653" s="844"/>
      <c r="G653" s="844"/>
    </row>
    <row r="654" spans="6:7" x14ac:dyDescent="0.2">
      <c r="F654" s="844"/>
      <c r="G654" s="844"/>
    </row>
    <row r="655" spans="6:7" x14ac:dyDescent="0.2">
      <c r="F655" s="844"/>
      <c r="G655" s="844"/>
    </row>
    <row r="656" spans="6:7" x14ac:dyDescent="0.2">
      <c r="F656" s="844"/>
      <c r="G656" s="844"/>
    </row>
    <row r="657" spans="6:7" x14ac:dyDescent="0.2">
      <c r="F657" s="844"/>
      <c r="G657" s="844"/>
    </row>
    <row r="658" spans="6:7" x14ac:dyDescent="0.2">
      <c r="F658" s="844"/>
      <c r="G658" s="844"/>
    </row>
    <row r="659" spans="6:7" x14ac:dyDescent="0.2">
      <c r="F659" s="844"/>
      <c r="G659" s="844"/>
    </row>
    <row r="660" spans="6:7" x14ac:dyDescent="0.2">
      <c r="F660" s="844"/>
      <c r="G660" s="844"/>
    </row>
    <row r="661" spans="6:7" x14ac:dyDescent="0.2">
      <c r="F661" s="844"/>
      <c r="G661" s="844"/>
    </row>
    <row r="662" spans="6:7" x14ac:dyDescent="0.2">
      <c r="F662" s="844"/>
      <c r="G662" s="844"/>
    </row>
    <row r="663" spans="6:7" x14ac:dyDescent="0.2">
      <c r="F663" s="844"/>
      <c r="G663" s="844"/>
    </row>
    <row r="664" spans="6:7" x14ac:dyDescent="0.2">
      <c r="F664" s="844"/>
      <c r="G664" s="844"/>
    </row>
    <row r="665" spans="6:7" x14ac:dyDescent="0.2">
      <c r="F665" s="844"/>
      <c r="G665" s="844"/>
    </row>
    <row r="666" spans="6:7" x14ac:dyDescent="0.2">
      <c r="F666" s="844"/>
      <c r="G666" s="844"/>
    </row>
    <row r="667" spans="6:7" x14ac:dyDescent="0.2">
      <c r="F667" s="844"/>
      <c r="G667" s="844"/>
    </row>
    <row r="668" spans="6:7" x14ac:dyDescent="0.2">
      <c r="F668" s="844"/>
      <c r="G668" s="844"/>
    </row>
    <row r="669" spans="6:7" x14ac:dyDescent="0.2">
      <c r="F669" s="844"/>
      <c r="G669" s="844"/>
    </row>
    <row r="670" spans="6:7" x14ac:dyDescent="0.2">
      <c r="F670" s="844"/>
      <c r="G670" s="844"/>
    </row>
    <row r="671" spans="6:7" x14ac:dyDescent="0.2">
      <c r="F671" s="844"/>
      <c r="G671" s="844"/>
    </row>
    <row r="672" spans="6:7" x14ac:dyDescent="0.2">
      <c r="F672" s="844"/>
      <c r="G672" s="844"/>
    </row>
    <row r="673" spans="6:7" x14ac:dyDescent="0.2">
      <c r="F673" s="844"/>
      <c r="G673" s="844"/>
    </row>
    <row r="674" spans="6:7" x14ac:dyDescent="0.2">
      <c r="F674" s="844"/>
      <c r="G674" s="844"/>
    </row>
    <row r="675" spans="6:7" x14ac:dyDescent="0.2">
      <c r="F675" s="844"/>
      <c r="G675" s="844"/>
    </row>
    <row r="676" spans="6:7" x14ac:dyDescent="0.2">
      <c r="F676" s="844"/>
      <c r="G676" s="844"/>
    </row>
    <row r="677" spans="6:7" x14ac:dyDescent="0.2">
      <c r="F677" s="844"/>
      <c r="G677" s="844"/>
    </row>
    <row r="678" spans="6:7" x14ac:dyDescent="0.2">
      <c r="F678" s="844"/>
      <c r="G678" s="844"/>
    </row>
    <row r="679" spans="6:7" x14ac:dyDescent="0.2">
      <c r="F679" s="844"/>
      <c r="G679" s="844"/>
    </row>
    <row r="680" spans="6:7" x14ac:dyDescent="0.2">
      <c r="F680" s="844"/>
      <c r="G680" s="844"/>
    </row>
    <row r="681" spans="6:7" x14ac:dyDescent="0.2">
      <c r="F681" s="844"/>
      <c r="G681" s="844"/>
    </row>
    <row r="682" spans="6:7" x14ac:dyDescent="0.2">
      <c r="F682" s="844"/>
      <c r="G682" s="844"/>
    </row>
    <row r="683" spans="6:7" x14ac:dyDescent="0.2">
      <c r="F683" s="844"/>
      <c r="G683" s="844"/>
    </row>
    <row r="684" spans="6:7" x14ac:dyDescent="0.2">
      <c r="F684" s="844"/>
      <c r="G684" s="844"/>
    </row>
    <row r="685" spans="6:7" x14ac:dyDescent="0.2">
      <c r="F685" s="844"/>
      <c r="G685" s="844"/>
    </row>
    <row r="686" spans="6:7" x14ac:dyDescent="0.2">
      <c r="F686" s="844"/>
      <c r="G686" s="844"/>
    </row>
    <row r="687" spans="6:7" x14ac:dyDescent="0.2">
      <c r="F687" s="844"/>
      <c r="G687" s="844"/>
    </row>
    <row r="688" spans="6:7" x14ac:dyDescent="0.2">
      <c r="F688" s="844"/>
      <c r="G688" s="844"/>
    </row>
    <row r="689" spans="6:7" x14ac:dyDescent="0.2">
      <c r="F689" s="844"/>
      <c r="G689" s="844"/>
    </row>
    <row r="690" spans="6:7" x14ac:dyDescent="0.2">
      <c r="F690" s="844"/>
      <c r="G690" s="844"/>
    </row>
    <row r="691" spans="6:7" x14ac:dyDescent="0.2">
      <c r="F691" s="844"/>
      <c r="G691" s="844"/>
    </row>
    <row r="692" spans="6:7" x14ac:dyDescent="0.2">
      <c r="F692" s="844"/>
      <c r="G692" s="844"/>
    </row>
    <row r="693" spans="6:7" x14ac:dyDescent="0.2">
      <c r="F693" s="844"/>
      <c r="G693" s="844"/>
    </row>
    <row r="694" spans="6:7" x14ac:dyDescent="0.2">
      <c r="F694" s="844"/>
      <c r="G694" s="844"/>
    </row>
    <row r="695" spans="6:7" x14ac:dyDescent="0.2">
      <c r="F695" s="844"/>
      <c r="G695" s="844"/>
    </row>
    <row r="696" spans="6:7" x14ac:dyDescent="0.2">
      <c r="F696" s="844"/>
      <c r="G696" s="844"/>
    </row>
    <row r="697" spans="6:7" x14ac:dyDescent="0.2">
      <c r="F697" s="844"/>
      <c r="G697" s="844"/>
    </row>
    <row r="698" spans="6:7" x14ac:dyDescent="0.2">
      <c r="F698" s="844"/>
      <c r="G698" s="844"/>
    </row>
    <row r="699" spans="6:7" x14ac:dyDescent="0.2">
      <c r="F699" s="844"/>
      <c r="G699" s="844"/>
    </row>
    <row r="700" spans="6:7" x14ac:dyDescent="0.2">
      <c r="F700" s="844"/>
      <c r="G700" s="844"/>
    </row>
    <row r="701" spans="6:7" x14ac:dyDescent="0.2">
      <c r="F701" s="844"/>
      <c r="G701" s="844"/>
    </row>
    <row r="702" spans="6:7" x14ac:dyDescent="0.2">
      <c r="F702" s="844"/>
      <c r="G702" s="844"/>
    </row>
    <row r="703" spans="6:7" x14ac:dyDescent="0.2">
      <c r="F703" s="844"/>
      <c r="G703" s="844"/>
    </row>
    <row r="704" spans="6:7" x14ac:dyDescent="0.2">
      <c r="F704" s="844"/>
      <c r="G704" s="844"/>
    </row>
    <row r="705" spans="6:7" x14ac:dyDescent="0.2">
      <c r="F705" s="844"/>
      <c r="G705" s="844"/>
    </row>
    <row r="706" spans="6:7" x14ac:dyDescent="0.2">
      <c r="F706" s="844"/>
      <c r="G706" s="844"/>
    </row>
    <row r="707" spans="6:7" x14ac:dyDescent="0.2">
      <c r="F707" s="844"/>
      <c r="G707" s="844"/>
    </row>
    <row r="708" spans="6:7" x14ac:dyDescent="0.2">
      <c r="F708" s="844"/>
      <c r="G708" s="844"/>
    </row>
    <row r="709" spans="6:7" x14ac:dyDescent="0.2">
      <c r="F709" s="844"/>
      <c r="G709" s="844"/>
    </row>
    <row r="710" spans="6:7" x14ac:dyDescent="0.2">
      <c r="F710" s="844"/>
      <c r="G710" s="844"/>
    </row>
    <row r="711" spans="6:7" x14ac:dyDescent="0.2">
      <c r="F711" s="844"/>
      <c r="G711" s="844"/>
    </row>
    <row r="712" spans="6:7" x14ac:dyDescent="0.2">
      <c r="F712" s="844"/>
      <c r="G712" s="844"/>
    </row>
    <row r="713" spans="6:7" x14ac:dyDescent="0.2">
      <c r="F713" s="844"/>
      <c r="G713" s="844"/>
    </row>
    <row r="714" spans="6:7" x14ac:dyDescent="0.2">
      <c r="F714" s="844"/>
      <c r="G714" s="844"/>
    </row>
    <row r="715" spans="6:7" x14ac:dyDescent="0.2">
      <c r="F715" s="844"/>
      <c r="G715" s="844"/>
    </row>
    <row r="716" spans="6:7" x14ac:dyDescent="0.2">
      <c r="F716" s="844"/>
      <c r="G716" s="844"/>
    </row>
    <row r="717" spans="6:7" x14ac:dyDescent="0.2">
      <c r="F717" s="844"/>
      <c r="G717" s="844"/>
    </row>
    <row r="718" spans="6:7" x14ac:dyDescent="0.2">
      <c r="F718" s="844"/>
      <c r="G718" s="844"/>
    </row>
    <row r="719" spans="6:7" x14ac:dyDescent="0.2">
      <c r="F719" s="844"/>
      <c r="G719" s="844"/>
    </row>
    <row r="720" spans="6:7" x14ac:dyDescent="0.2">
      <c r="F720" s="844"/>
      <c r="G720" s="844"/>
    </row>
    <row r="721" spans="6:7" x14ac:dyDescent="0.2">
      <c r="F721" s="844"/>
      <c r="G721" s="844"/>
    </row>
    <row r="722" spans="6:7" x14ac:dyDescent="0.2">
      <c r="F722" s="844"/>
      <c r="G722" s="844"/>
    </row>
    <row r="723" spans="6:7" x14ac:dyDescent="0.2">
      <c r="F723" s="844"/>
      <c r="G723" s="844"/>
    </row>
    <row r="724" spans="6:7" x14ac:dyDescent="0.2">
      <c r="F724" s="844"/>
      <c r="G724" s="844"/>
    </row>
    <row r="725" spans="6:7" x14ac:dyDescent="0.2">
      <c r="F725" s="844"/>
      <c r="G725" s="844"/>
    </row>
    <row r="726" spans="6:7" x14ac:dyDescent="0.2">
      <c r="F726" s="844"/>
      <c r="G726" s="844"/>
    </row>
    <row r="727" spans="6:7" x14ac:dyDescent="0.2">
      <c r="F727" s="844"/>
      <c r="G727" s="844"/>
    </row>
    <row r="728" spans="6:7" x14ac:dyDescent="0.2">
      <c r="F728" s="844"/>
      <c r="G728" s="844"/>
    </row>
    <row r="729" spans="6:7" x14ac:dyDescent="0.2">
      <c r="F729" s="844"/>
      <c r="G729" s="844"/>
    </row>
    <row r="730" spans="6:7" x14ac:dyDescent="0.2">
      <c r="F730" s="844"/>
      <c r="G730" s="844"/>
    </row>
    <row r="731" spans="6:7" x14ac:dyDescent="0.2">
      <c r="F731" s="844"/>
      <c r="G731" s="844"/>
    </row>
    <row r="732" spans="6:7" x14ac:dyDescent="0.2">
      <c r="F732" s="844"/>
      <c r="G732" s="844"/>
    </row>
    <row r="733" spans="6:7" x14ac:dyDescent="0.2">
      <c r="F733" s="844"/>
      <c r="G733" s="844"/>
    </row>
    <row r="734" spans="6:7" x14ac:dyDescent="0.2">
      <c r="F734" s="844"/>
      <c r="G734" s="844"/>
    </row>
    <row r="735" spans="6:7" x14ac:dyDescent="0.2">
      <c r="F735" s="844"/>
      <c r="G735" s="844"/>
    </row>
    <row r="736" spans="6:7" x14ac:dyDescent="0.2">
      <c r="F736" s="844"/>
      <c r="G736" s="844"/>
    </row>
    <row r="737" spans="6:7" x14ac:dyDescent="0.2">
      <c r="F737" s="844"/>
      <c r="G737" s="844"/>
    </row>
    <row r="738" spans="6:7" x14ac:dyDescent="0.2">
      <c r="F738" s="844"/>
      <c r="G738" s="844"/>
    </row>
    <row r="739" spans="6:7" x14ac:dyDescent="0.2">
      <c r="F739" s="844"/>
      <c r="G739" s="844"/>
    </row>
    <row r="740" spans="6:7" x14ac:dyDescent="0.2">
      <c r="F740" s="844"/>
      <c r="G740" s="844"/>
    </row>
    <row r="741" spans="6:7" x14ac:dyDescent="0.2">
      <c r="F741" s="844"/>
      <c r="G741" s="844"/>
    </row>
    <row r="742" spans="6:7" x14ac:dyDescent="0.2">
      <c r="F742" s="844"/>
      <c r="G742" s="844"/>
    </row>
    <row r="743" spans="6:7" x14ac:dyDescent="0.2">
      <c r="F743" s="844"/>
      <c r="G743" s="844"/>
    </row>
    <row r="744" spans="6:7" x14ac:dyDescent="0.2">
      <c r="F744" s="844"/>
      <c r="G744" s="844"/>
    </row>
    <row r="745" spans="6:7" x14ac:dyDescent="0.2">
      <c r="F745" s="844"/>
      <c r="G745" s="844"/>
    </row>
    <row r="746" spans="6:7" x14ac:dyDescent="0.2">
      <c r="F746" s="844"/>
      <c r="G746" s="844"/>
    </row>
    <row r="747" spans="6:7" x14ac:dyDescent="0.2">
      <c r="F747" s="844"/>
      <c r="G747" s="844"/>
    </row>
    <row r="748" spans="6:7" x14ac:dyDescent="0.2">
      <c r="F748" s="844"/>
      <c r="G748" s="844"/>
    </row>
    <row r="749" spans="6:7" x14ac:dyDescent="0.2">
      <c r="F749" s="844"/>
      <c r="G749" s="844"/>
    </row>
    <row r="750" spans="6:7" x14ac:dyDescent="0.2">
      <c r="F750" s="844"/>
      <c r="G750" s="844"/>
    </row>
    <row r="751" spans="6:7" x14ac:dyDescent="0.2">
      <c r="F751" s="844"/>
      <c r="G751" s="844"/>
    </row>
    <row r="752" spans="6:7" x14ac:dyDescent="0.2">
      <c r="F752" s="844"/>
      <c r="G752" s="844"/>
    </row>
    <row r="753" spans="6:7" x14ac:dyDescent="0.2">
      <c r="F753" s="844"/>
      <c r="G753" s="844"/>
    </row>
    <row r="754" spans="6:7" x14ac:dyDescent="0.2">
      <c r="F754" s="844"/>
      <c r="G754" s="844"/>
    </row>
    <row r="755" spans="6:7" x14ac:dyDescent="0.2">
      <c r="F755" s="844"/>
      <c r="G755" s="844"/>
    </row>
    <row r="756" spans="6:7" x14ac:dyDescent="0.2">
      <c r="F756" s="844"/>
      <c r="G756" s="844"/>
    </row>
    <row r="757" spans="6:7" x14ac:dyDescent="0.2">
      <c r="F757" s="844"/>
      <c r="G757" s="844"/>
    </row>
    <row r="758" spans="6:7" x14ac:dyDescent="0.2">
      <c r="F758" s="844"/>
      <c r="G758" s="844"/>
    </row>
    <row r="759" spans="6:7" x14ac:dyDescent="0.2">
      <c r="F759" s="844"/>
      <c r="G759" s="844"/>
    </row>
    <row r="760" spans="6:7" x14ac:dyDescent="0.2">
      <c r="F760" s="844"/>
      <c r="G760" s="844"/>
    </row>
    <row r="761" spans="6:7" x14ac:dyDescent="0.2">
      <c r="F761" s="844"/>
      <c r="G761" s="844"/>
    </row>
    <row r="762" spans="6:7" x14ac:dyDescent="0.2">
      <c r="F762" s="844"/>
      <c r="G762" s="844"/>
    </row>
    <row r="763" spans="6:7" x14ac:dyDescent="0.2">
      <c r="F763" s="844"/>
      <c r="G763" s="844"/>
    </row>
    <row r="764" spans="6:7" x14ac:dyDescent="0.2">
      <c r="F764" s="844"/>
      <c r="G764" s="844"/>
    </row>
    <row r="765" spans="6:7" x14ac:dyDescent="0.2">
      <c r="F765" s="844"/>
      <c r="G765" s="844"/>
    </row>
    <row r="766" spans="6:7" x14ac:dyDescent="0.2">
      <c r="F766" s="844"/>
      <c r="G766" s="844"/>
    </row>
    <row r="767" spans="6:7" x14ac:dyDescent="0.2">
      <c r="F767" s="844"/>
      <c r="G767" s="844"/>
    </row>
    <row r="768" spans="6:7" x14ac:dyDescent="0.2">
      <c r="F768" s="844"/>
      <c r="G768" s="844"/>
    </row>
    <row r="769" spans="6:7" x14ac:dyDescent="0.2">
      <c r="F769" s="844"/>
      <c r="G769" s="844"/>
    </row>
    <row r="770" spans="6:7" x14ac:dyDescent="0.2">
      <c r="F770" s="844"/>
      <c r="G770" s="844"/>
    </row>
    <row r="771" spans="6:7" x14ac:dyDescent="0.2">
      <c r="F771" s="844"/>
      <c r="G771" s="844"/>
    </row>
    <row r="772" spans="6:7" x14ac:dyDescent="0.2">
      <c r="F772" s="844"/>
      <c r="G772" s="844"/>
    </row>
    <row r="773" spans="6:7" x14ac:dyDescent="0.2">
      <c r="F773" s="844"/>
      <c r="G773" s="844"/>
    </row>
    <row r="774" spans="6:7" x14ac:dyDescent="0.2">
      <c r="F774" s="844"/>
      <c r="G774" s="844"/>
    </row>
    <row r="775" spans="6:7" x14ac:dyDescent="0.2">
      <c r="F775" s="844"/>
      <c r="G775" s="844"/>
    </row>
    <row r="776" spans="6:7" x14ac:dyDescent="0.2">
      <c r="F776" s="844"/>
      <c r="G776" s="844"/>
    </row>
    <row r="777" spans="6:7" x14ac:dyDescent="0.2">
      <c r="F777" s="844"/>
      <c r="G777" s="844"/>
    </row>
    <row r="778" spans="6:7" x14ac:dyDescent="0.2">
      <c r="F778" s="844"/>
      <c r="G778" s="844"/>
    </row>
    <row r="779" spans="6:7" x14ac:dyDescent="0.2">
      <c r="F779" s="844"/>
      <c r="G779" s="844"/>
    </row>
    <row r="780" spans="6:7" x14ac:dyDescent="0.2">
      <c r="F780" s="844"/>
      <c r="G780" s="844"/>
    </row>
    <row r="781" spans="6:7" x14ac:dyDescent="0.2">
      <c r="F781" s="844"/>
      <c r="G781" s="844"/>
    </row>
    <row r="782" spans="6:7" x14ac:dyDescent="0.2">
      <c r="F782" s="844"/>
      <c r="G782" s="844"/>
    </row>
    <row r="783" spans="6:7" x14ac:dyDescent="0.2">
      <c r="F783" s="844"/>
      <c r="G783" s="844"/>
    </row>
    <row r="784" spans="6:7" x14ac:dyDescent="0.2">
      <c r="F784" s="844"/>
      <c r="G784" s="844"/>
    </row>
    <row r="785" spans="6:7" x14ac:dyDescent="0.2">
      <c r="F785" s="844"/>
      <c r="G785" s="844"/>
    </row>
    <row r="786" spans="6:7" x14ac:dyDescent="0.2">
      <c r="F786" s="844"/>
      <c r="G786" s="844"/>
    </row>
    <row r="787" spans="6:7" x14ac:dyDescent="0.2">
      <c r="F787" s="844"/>
      <c r="G787" s="844"/>
    </row>
    <row r="788" spans="6:7" x14ac:dyDescent="0.2">
      <c r="F788" s="844"/>
      <c r="G788" s="844"/>
    </row>
    <row r="789" spans="6:7" x14ac:dyDescent="0.2">
      <c r="F789" s="844"/>
      <c r="G789" s="844"/>
    </row>
    <row r="790" spans="6:7" x14ac:dyDescent="0.2">
      <c r="F790" s="844"/>
      <c r="G790" s="844"/>
    </row>
    <row r="791" spans="6:7" x14ac:dyDescent="0.2">
      <c r="F791" s="844"/>
      <c r="G791" s="844"/>
    </row>
    <row r="792" spans="6:7" x14ac:dyDescent="0.2">
      <c r="F792" s="844"/>
      <c r="G792" s="844"/>
    </row>
    <row r="793" spans="6:7" x14ac:dyDescent="0.2">
      <c r="F793" s="844"/>
      <c r="G793" s="844"/>
    </row>
    <row r="794" spans="6:7" x14ac:dyDescent="0.2">
      <c r="F794" s="844"/>
      <c r="G794" s="844"/>
    </row>
    <row r="795" spans="6:7" x14ac:dyDescent="0.2">
      <c r="F795" s="844"/>
      <c r="G795" s="844"/>
    </row>
    <row r="796" spans="6:7" x14ac:dyDescent="0.2">
      <c r="F796" s="844"/>
      <c r="G796" s="844"/>
    </row>
    <row r="797" spans="6:7" x14ac:dyDescent="0.2">
      <c r="F797" s="844"/>
      <c r="G797" s="844"/>
    </row>
    <row r="798" spans="6:7" x14ac:dyDescent="0.2">
      <c r="F798" s="844"/>
      <c r="G798" s="844"/>
    </row>
    <row r="799" spans="6:7" x14ac:dyDescent="0.2">
      <c r="F799" s="844"/>
      <c r="G799" s="844"/>
    </row>
    <row r="800" spans="6:7" x14ac:dyDescent="0.2">
      <c r="F800" s="844"/>
      <c r="G800" s="844"/>
    </row>
    <row r="801" spans="6:7" x14ac:dyDescent="0.2">
      <c r="F801" s="844"/>
      <c r="G801" s="844"/>
    </row>
    <row r="802" spans="6:7" x14ac:dyDescent="0.2">
      <c r="F802" s="844"/>
      <c r="G802" s="844"/>
    </row>
    <row r="803" spans="6:7" x14ac:dyDescent="0.2">
      <c r="F803" s="844"/>
      <c r="G803" s="844"/>
    </row>
    <row r="804" spans="6:7" x14ac:dyDescent="0.2">
      <c r="F804" s="844"/>
      <c r="G804" s="844"/>
    </row>
    <row r="805" spans="6:7" x14ac:dyDescent="0.2">
      <c r="F805" s="844"/>
      <c r="G805" s="844"/>
    </row>
    <row r="806" spans="6:7" x14ac:dyDescent="0.2">
      <c r="F806" s="844"/>
      <c r="G806" s="844"/>
    </row>
    <row r="807" spans="6:7" x14ac:dyDescent="0.2">
      <c r="F807" s="844"/>
      <c r="G807" s="844"/>
    </row>
    <row r="808" spans="6:7" x14ac:dyDescent="0.2">
      <c r="F808" s="844"/>
      <c r="G808" s="844"/>
    </row>
    <row r="809" spans="6:7" x14ac:dyDescent="0.2">
      <c r="F809" s="844"/>
      <c r="G809" s="844"/>
    </row>
    <row r="810" spans="6:7" x14ac:dyDescent="0.2">
      <c r="F810" s="844"/>
      <c r="G810" s="844"/>
    </row>
    <row r="811" spans="6:7" x14ac:dyDescent="0.2">
      <c r="F811" s="844"/>
      <c r="G811" s="844"/>
    </row>
    <row r="812" spans="6:7" x14ac:dyDescent="0.2">
      <c r="F812" s="844"/>
      <c r="G812" s="844"/>
    </row>
    <row r="813" spans="6:7" x14ac:dyDescent="0.2">
      <c r="F813" s="844"/>
      <c r="G813" s="844"/>
    </row>
    <row r="814" spans="6:7" x14ac:dyDescent="0.2">
      <c r="F814" s="844"/>
      <c r="G814" s="844"/>
    </row>
    <row r="815" spans="6:7" x14ac:dyDescent="0.2">
      <c r="F815" s="844"/>
      <c r="G815" s="844"/>
    </row>
    <row r="816" spans="6:7" x14ac:dyDescent="0.2">
      <c r="F816" s="844"/>
      <c r="G816" s="844"/>
    </row>
    <row r="817" spans="6:7" x14ac:dyDescent="0.2">
      <c r="F817" s="844"/>
      <c r="G817" s="844"/>
    </row>
    <row r="818" spans="6:7" x14ac:dyDescent="0.2">
      <c r="F818" s="844"/>
      <c r="G818" s="844"/>
    </row>
    <row r="819" spans="6:7" x14ac:dyDescent="0.2">
      <c r="F819" s="844"/>
      <c r="G819" s="844"/>
    </row>
    <row r="820" spans="6:7" x14ac:dyDescent="0.2">
      <c r="F820" s="844"/>
      <c r="G820" s="844"/>
    </row>
    <row r="821" spans="6:7" x14ac:dyDescent="0.2">
      <c r="F821" s="844"/>
      <c r="G821" s="844"/>
    </row>
    <row r="822" spans="6:7" x14ac:dyDescent="0.2">
      <c r="F822" s="844"/>
      <c r="G822" s="844"/>
    </row>
    <row r="823" spans="6:7" x14ac:dyDescent="0.2">
      <c r="F823" s="844"/>
      <c r="G823" s="844"/>
    </row>
    <row r="824" spans="6:7" x14ac:dyDescent="0.2">
      <c r="F824" s="844"/>
      <c r="G824" s="844"/>
    </row>
    <row r="825" spans="6:7" x14ac:dyDescent="0.2">
      <c r="F825" s="844"/>
      <c r="G825" s="844"/>
    </row>
    <row r="826" spans="6:7" x14ac:dyDescent="0.2">
      <c r="F826" s="844"/>
      <c r="G826" s="844"/>
    </row>
    <row r="827" spans="6:7" x14ac:dyDescent="0.2">
      <c r="F827" s="844"/>
      <c r="G827" s="844"/>
    </row>
    <row r="828" spans="6:7" x14ac:dyDescent="0.2">
      <c r="F828" s="844"/>
      <c r="G828" s="844"/>
    </row>
    <row r="829" spans="6:7" x14ac:dyDescent="0.2">
      <c r="F829" s="844"/>
      <c r="G829" s="844"/>
    </row>
    <row r="830" spans="6:7" x14ac:dyDescent="0.2">
      <c r="F830" s="844"/>
      <c r="G830" s="844"/>
    </row>
    <row r="831" spans="6:7" x14ac:dyDescent="0.2">
      <c r="F831" s="844"/>
      <c r="G831" s="844"/>
    </row>
    <row r="832" spans="6:7" x14ac:dyDescent="0.2">
      <c r="F832" s="844"/>
      <c r="G832" s="844"/>
    </row>
    <row r="833" spans="6:7" x14ac:dyDescent="0.2">
      <c r="F833" s="844"/>
      <c r="G833" s="844"/>
    </row>
    <row r="834" spans="6:7" x14ac:dyDescent="0.2">
      <c r="F834" s="844"/>
      <c r="G834" s="844"/>
    </row>
    <row r="835" spans="6:7" x14ac:dyDescent="0.2">
      <c r="F835" s="844"/>
      <c r="G835" s="844"/>
    </row>
    <row r="836" spans="6:7" x14ac:dyDescent="0.2">
      <c r="F836" s="844"/>
      <c r="G836" s="844"/>
    </row>
    <row r="837" spans="6:7" x14ac:dyDescent="0.2">
      <c r="F837" s="844"/>
      <c r="G837" s="844"/>
    </row>
    <row r="838" spans="6:7" x14ac:dyDescent="0.2">
      <c r="F838" s="844"/>
      <c r="G838" s="844"/>
    </row>
    <row r="839" spans="6:7" x14ac:dyDescent="0.2">
      <c r="F839" s="844"/>
      <c r="G839" s="844"/>
    </row>
    <row r="840" spans="6:7" x14ac:dyDescent="0.2">
      <c r="F840" s="844"/>
      <c r="G840" s="844"/>
    </row>
    <row r="841" spans="6:7" x14ac:dyDescent="0.2">
      <c r="F841" s="844"/>
      <c r="G841" s="844"/>
    </row>
    <row r="842" spans="6:7" x14ac:dyDescent="0.2">
      <c r="F842" s="844"/>
      <c r="G842" s="844"/>
    </row>
    <row r="843" spans="6:7" x14ac:dyDescent="0.2">
      <c r="F843" s="844"/>
      <c r="G843" s="844"/>
    </row>
    <row r="844" spans="6:7" x14ac:dyDescent="0.2">
      <c r="F844" s="844"/>
      <c r="G844" s="844"/>
    </row>
    <row r="845" spans="6:7" x14ac:dyDescent="0.2">
      <c r="F845" s="844"/>
      <c r="G845" s="844"/>
    </row>
    <row r="846" spans="6:7" x14ac:dyDescent="0.2">
      <c r="F846" s="844"/>
      <c r="G846" s="844"/>
    </row>
    <row r="847" spans="6:7" x14ac:dyDescent="0.2">
      <c r="F847" s="844"/>
      <c r="G847" s="844"/>
    </row>
    <row r="848" spans="6:7" x14ac:dyDescent="0.2">
      <c r="F848" s="844"/>
      <c r="G848" s="844"/>
    </row>
    <row r="849" spans="6:7" x14ac:dyDescent="0.2">
      <c r="F849" s="844"/>
      <c r="G849" s="844"/>
    </row>
    <row r="850" spans="6:7" x14ac:dyDescent="0.2">
      <c r="F850" s="844"/>
      <c r="G850" s="844"/>
    </row>
    <row r="851" spans="6:7" x14ac:dyDescent="0.2">
      <c r="F851" s="844"/>
      <c r="G851" s="844"/>
    </row>
    <row r="852" spans="6:7" x14ac:dyDescent="0.2">
      <c r="F852" s="844"/>
      <c r="G852" s="844"/>
    </row>
    <row r="853" spans="6:7" x14ac:dyDescent="0.2">
      <c r="F853" s="844"/>
      <c r="G853" s="844"/>
    </row>
    <row r="854" spans="6:7" x14ac:dyDescent="0.2">
      <c r="F854" s="844"/>
      <c r="G854" s="844"/>
    </row>
    <row r="855" spans="6:7" x14ac:dyDescent="0.2">
      <c r="F855" s="844"/>
      <c r="G855" s="844"/>
    </row>
    <row r="856" spans="6:7" x14ac:dyDescent="0.2">
      <c r="F856" s="844"/>
      <c r="G856" s="844"/>
    </row>
    <row r="857" spans="6:7" x14ac:dyDescent="0.2">
      <c r="F857" s="844"/>
      <c r="G857" s="844"/>
    </row>
    <row r="858" spans="6:7" x14ac:dyDescent="0.2">
      <c r="F858" s="844"/>
      <c r="G858" s="844"/>
    </row>
    <row r="859" spans="6:7" x14ac:dyDescent="0.2">
      <c r="F859" s="844"/>
      <c r="G859" s="844"/>
    </row>
    <row r="860" spans="6:7" x14ac:dyDescent="0.2">
      <c r="F860" s="844"/>
      <c r="G860" s="844"/>
    </row>
    <row r="861" spans="6:7" x14ac:dyDescent="0.2">
      <c r="F861" s="844"/>
      <c r="G861" s="844"/>
    </row>
    <row r="862" spans="6:7" x14ac:dyDescent="0.2">
      <c r="F862" s="844"/>
      <c r="G862" s="844"/>
    </row>
    <row r="863" spans="6:7" x14ac:dyDescent="0.2">
      <c r="F863" s="844"/>
      <c r="G863" s="844"/>
    </row>
    <row r="864" spans="6:7" x14ac:dyDescent="0.2">
      <c r="F864" s="844"/>
      <c r="G864" s="844"/>
    </row>
    <row r="865" spans="6:7" x14ac:dyDescent="0.2">
      <c r="F865" s="844"/>
      <c r="G865" s="844"/>
    </row>
    <row r="866" spans="6:7" x14ac:dyDescent="0.2">
      <c r="F866" s="844"/>
      <c r="G866" s="844"/>
    </row>
    <row r="867" spans="6:7" x14ac:dyDescent="0.2">
      <c r="F867" s="844"/>
      <c r="G867" s="844"/>
    </row>
    <row r="868" spans="6:7" x14ac:dyDescent="0.2">
      <c r="F868" s="844"/>
      <c r="G868" s="844"/>
    </row>
    <row r="869" spans="6:7" x14ac:dyDescent="0.2">
      <c r="F869" s="844"/>
      <c r="G869" s="844"/>
    </row>
    <row r="870" spans="6:7" x14ac:dyDescent="0.2">
      <c r="F870" s="844"/>
      <c r="G870" s="844"/>
    </row>
    <row r="871" spans="6:7" x14ac:dyDescent="0.2">
      <c r="F871" s="844"/>
      <c r="G871" s="844"/>
    </row>
    <row r="872" spans="6:7" x14ac:dyDescent="0.2">
      <c r="F872" s="844"/>
      <c r="G872" s="844"/>
    </row>
    <row r="873" spans="6:7" x14ac:dyDescent="0.2">
      <c r="F873" s="844"/>
      <c r="G873" s="844"/>
    </row>
    <row r="874" spans="6:7" x14ac:dyDescent="0.2">
      <c r="F874" s="844"/>
      <c r="G874" s="844"/>
    </row>
    <row r="875" spans="6:7" x14ac:dyDescent="0.2">
      <c r="F875" s="844"/>
      <c r="G875" s="844"/>
    </row>
    <row r="876" spans="6:7" x14ac:dyDescent="0.2">
      <c r="F876" s="844"/>
      <c r="G876" s="844"/>
    </row>
    <row r="877" spans="6:7" x14ac:dyDescent="0.2">
      <c r="F877" s="844"/>
      <c r="G877" s="844"/>
    </row>
    <row r="878" spans="6:7" x14ac:dyDescent="0.2">
      <c r="F878" s="844"/>
      <c r="G878" s="844"/>
    </row>
    <row r="879" spans="6:7" x14ac:dyDescent="0.2">
      <c r="F879" s="844"/>
      <c r="G879" s="844"/>
    </row>
    <row r="880" spans="6:7" x14ac:dyDescent="0.2">
      <c r="F880" s="844"/>
      <c r="G880" s="844"/>
    </row>
    <row r="881" spans="6:7" x14ac:dyDescent="0.2">
      <c r="F881" s="844"/>
      <c r="G881" s="844"/>
    </row>
    <row r="882" spans="6:7" x14ac:dyDescent="0.2">
      <c r="F882" s="844"/>
      <c r="G882" s="844"/>
    </row>
    <row r="883" spans="6:7" x14ac:dyDescent="0.2">
      <c r="F883" s="844"/>
      <c r="G883" s="844"/>
    </row>
    <row r="884" spans="6:7" x14ac:dyDescent="0.2">
      <c r="F884" s="844"/>
      <c r="G884" s="844"/>
    </row>
    <row r="885" spans="6:7" x14ac:dyDescent="0.2">
      <c r="F885" s="844"/>
      <c r="G885" s="844"/>
    </row>
    <row r="886" spans="6:7" x14ac:dyDescent="0.2">
      <c r="F886" s="844"/>
      <c r="G886" s="844"/>
    </row>
    <row r="887" spans="6:7" x14ac:dyDescent="0.2">
      <c r="F887" s="844"/>
      <c r="G887" s="844"/>
    </row>
    <row r="888" spans="6:7" x14ac:dyDescent="0.2">
      <c r="F888" s="844"/>
      <c r="G888" s="844"/>
    </row>
    <row r="889" spans="6:7" x14ac:dyDescent="0.2">
      <c r="F889" s="844"/>
      <c r="G889" s="844"/>
    </row>
    <row r="890" spans="6:7" x14ac:dyDescent="0.2">
      <c r="F890" s="844"/>
      <c r="G890" s="844"/>
    </row>
    <row r="891" spans="6:7" x14ac:dyDescent="0.2">
      <c r="F891" s="844"/>
      <c r="G891" s="844"/>
    </row>
    <row r="892" spans="6:7" x14ac:dyDescent="0.2">
      <c r="F892" s="844"/>
      <c r="G892" s="844"/>
    </row>
    <row r="893" spans="6:7" x14ac:dyDescent="0.2">
      <c r="F893" s="844"/>
      <c r="G893" s="844"/>
    </row>
    <row r="894" spans="6:7" x14ac:dyDescent="0.2">
      <c r="F894" s="844"/>
      <c r="G894" s="844"/>
    </row>
    <row r="895" spans="6:7" x14ac:dyDescent="0.2">
      <c r="F895" s="844"/>
      <c r="G895" s="844"/>
    </row>
    <row r="896" spans="6:7" x14ac:dyDescent="0.2">
      <c r="F896" s="844"/>
      <c r="G896" s="844"/>
    </row>
    <row r="897" spans="6:7" x14ac:dyDescent="0.2">
      <c r="F897" s="844"/>
      <c r="G897" s="844"/>
    </row>
    <row r="898" spans="6:7" x14ac:dyDescent="0.2">
      <c r="F898" s="844"/>
      <c r="G898" s="844"/>
    </row>
    <row r="899" spans="6:7" x14ac:dyDescent="0.2">
      <c r="F899" s="844"/>
      <c r="G899" s="844"/>
    </row>
    <row r="900" spans="6:7" x14ac:dyDescent="0.2">
      <c r="F900" s="844"/>
      <c r="G900" s="844"/>
    </row>
    <row r="901" spans="6:7" x14ac:dyDescent="0.2">
      <c r="F901" s="844"/>
      <c r="G901" s="844"/>
    </row>
    <row r="902" spans="6:7" x14ac:dyDescent="0.2">
      <c r="F902" s="844"/>
      <c r="G902" s="844"/>
    </row>
    <row r="903" spans="6:7" x14ac:dyDescent="0.2">
      <c r="F903" s="844"/>
      <c r="G903" s="844"/>
    </row>
    <row r="904" spans="6:7" x14ac:dyDescent="0.2">
      <c r="F904" s="844"/>
      <c r="G904" s="844"/>
    </row>
    <row r="905" spans="6:7" x14ac:dyDescent="0.2">
      <c r="F905" s="844"/>
      <c r="G905" s="844"/>
    </row>
    <row r="906" spans="6:7" x14ac:dyDescent="0.2">
      <c r="F906" s="844"/>
      <c r="G906" s="844"/>
    </row>
    <row r="907" spans="6:7" x14ac:dyDescent="0.2">
      <c r="F907" s="844"/>
      <c r="G907" s="844"/>
    </row>
    <row r="908" spans="6:7" x14ac:dyDescent="0.2">
      <c r="F908" s="844"/>
      <c r="G908" s="844"/>
    </row>
    <row r="909" spans="6:7" x14ac:dyDescent="0.2">
      <c r="F909" s="844"/>
      <c r="G909" s="844"/>
    </row>
    <row r="910" spans="6:7" x14ac:dyDescent="0.2">
      <c r="F910" s="844"/>
      <c r="G910" s="844"/>
    </row>
    <row r="911" spans="6:7" x14ac:dyDescent="0.2">
      <c r="F911" s="844"/>
      <c r="G911" s="844"/>
    </row>
    <row r="912" spans="6:7" x14ac:dyDescent="0.2">
      <c r="F912" s="844"/>
      <c r="G912" s="844"/>
    </row>
    <row r="913" spans="6:7" x14ac:dyDescent="0.2">
      <c r="F913" s="844"/>
      <c r="G913" s="844"/>
    </row>
    <row r="914" spans="6:7" x14ac:dyDescent="0.2">
      <c r="F914" s="844"/>
      <c r="G914" s="844"/>
    </row>
    <row r="915" spans="6:7" x14ac:dyDescent="0.2">
      <c r="F915" s="844"/>
      <c r="G915" s="844"/>
    </row>
    <row r="916" spans="6:7" x14ac:dyDescent="0.2">
      <c r="F916" s="844"/>
      <c r="G916" s="844"/>
    </row>
    <row r="917" spans="6:7" x14ac:dyDescent="0.2">
      <c r="F917" s="844"/>
      <c r="G917" s="844"/>
    </row>
    <row r="918" spans="6:7" x14ac:dyDescent="0.2">
      <c r="F918" s="844"/>
      <c r="G918" s="844"/>
    </row>
    <row r="919" spans="6:7" x14ac:dyDescent="0.2">
      <c r="F919" s="844"/>
      <c r="G919" s="844"/>
    </row>
    <row r="920" spans="6:7" x14ac:dyDescent="0.2">
      <c r="F920" s="844"/>
      <c r="G920" s="844"/>
    </row>
    <row r="921" spans="6:7" x14ac:dyDescent="0.2">
      <c r="F921" s="844"/>
      <c r="G921" s="844"/>
    </row>
    <row r="922" spans="6:7" x14ac:dyDescent="0.2">
      <c r="F922" s="844"/>
      <c r="G922" s="844"/>
    </row>
    <row r="923" spans="6:7" x14ac:dyDescent="0.2">
      <c r="F923" s="844"/>
      <c r="G923" s="844"/>
    </row>
    <row r="924" spans="6:7" x14ac:dyDescent="0.2">
      <c r="F924" s="844"/>
      <c r="G924" s="844"/>
    </row>
    <row r="925" spans="6:7" x14ac:dyDescent="0.2">
      <c r="F925" s="844"/>
      <c r="G925" s="844"/>
    </row>
    <row r="926" spans="6:7" x14ac:dyDescent="0.2">
      <c r="F926" s="844"/>
      <c r="G926" s="844"/>
    </row>
    <row r="927" spans="6:7" x14ac:dyDescent="0.2">
      <c r="F927" s="844"/>
      <c r="G927" s="844"/>
    </row>
    <row r="928" spans="6:7" x14ac:dyDescent="0.2">
      <c r="F928" s="844"/>
      <c r="G928" s="844"/>
    </row>
    <row r="929" spans="6:7" x14ac:dyDescent="0.2">
      <c r="F929" s="844"/>
      <c r="G929" s="844"/>
    </row>
    <row r="930" spans="6:7" x14ac:dyDescent="0.2">
      <c r="F930" s="844"/>
      <c r="G930" s="844"/>
    </row>
    <row r="931" spans="6:7" x14ac:dyDescent="0.2">
      <c r="F931" s="844"/>
      <c r="G931" s="844"/>
    </row>
    <row r="932" spans="6:7" x14ac:dyDescent="0.2">
      <c r="F932" s="844"/>
      <c r="G932" s="844"/>
    </row>
    <row r="933" spans="6:7" x14ac:dyDescent="0.2">
      <c r="F933" s="844"/>
      <c r="G933" s="844"/>
    </row>
    <row r="934" spans="6:7" x14ac:dyDescent="0.2">
      <c r="F934" s="844"/>
      <c r="G934" s="844"/>
    </row>
    <row r="935" spans="6:7" x14ac:dyDescent="0.2">
      <c r="F935" s="844"/>
      <c r="G935" s="844"/>
    </row>
    <row r="936" spans="6:7" x14ac:dyDescent="0.2">
      <c r="F936" s="844"/>
      <c r="G936" s="844"/>
    </row>
    <row r="937" spans="6:7" x14ac:dyDescent="0.2">
      <c r="F937" s="844"/>
      <c r="G937" s="844"/>
    </row>
    <row r="938" spans="6:7" x14ac:dyDescent="0.2">
      <c r="F938" s="844"/>
      <c r="G938" s="844"/>
    </row>
    <row r="939" spans="6:7" x14ac:dyDescent="0.2">
      <c r="F939" s="844"/>
      <c r="G939" s="844"/>
    </row>
    <row r="940" spans="6:7" x14ac:dyDescent="0.2">
      <c r="F940" s="844"/>
      <c r="G940" s="844"/>
    </row>
    <row r="941" spans="6:7" x14ac:dyDescent="0.2">
      <c r="F941" s="844"/>
      <c r="G941" s="844"/>
    </row>
    <row r="942" spans="6:7" x14ac:dyDescent="0.2">
      <c r="F942" s="844"/>
      <c r="G942" s="844"/>
    </row>
    <row r="943" spans="6:7" x14ac:dyDescent="0.2">
      <c r="F943" s="844"/>
      <c r="G943" s="844"/>
    </row>
    <row r="944" spans="6:7" x14ac:dyDescent="0.2">
      <c r="F944" s="844"/>
      <c r="G944" s="844"/>
    </row>
    <row r="945" spans="6:7" x14ac:dyDescent="0.2">
      <c r="F945" s="844"/>
      <c r="G945" s="844"/>
    </row>
    <row r="946" spans="6:7" x14ac:dyDescent="0.2">
      <c r="F946" s="844"/>
      <c r="G946" s="844"/>
    </row>
    <row r="947" spans="6:7" x14ac:dyDescent="0.2">
      <c r="F947" s="844"/>
      <c r="G947" s="844"/>
    </row>
    <row r="948" spans="6:7" x14ac:dyDescent="0.2">
      <c r="F948" s="844"/>
      <c r="G948" s="844"/>
    </row>
    <row r="949" spans="6:7" x14ac:dyDescent="0.2">
      <c r="F949" s="844"/>
      <c r="G949" s="844"/>
    </row>
    <row r="950" spans="6:7" x14ac:dyDescent="0.2">
      <c r="F950" s="844"/>
      <c r="G950" s="844"/>
    </row>
    <row r="951" spans="6:7" x14ac:dyDescent="0.2">
      <c r="F951" s="844"/>
      <c r="G951" s="844"/>
    </row>
    <row r="952" spans="6:7" x14ac:dyDescent="0.2">
      <c r="F952" s="844"/>
      <c r="G952" s="844"/>
    </row>
    <row r="953" spans="6:7" x14ac:dyDescent="0.2">
      <c r="F953" s="844"/>
      <c r="G953" s="844"/>
    </row>
    <row r="954" spans="6:7" x14ac:dyDescent="0.2">
      <c r="F954" s="844"/>
      <c r="G954" s="844"/>
    </row>
    <row r="955" spans="6:7" x14ac:dyDescent="0.2">
      <c r="F955" s="844"/>
      <c r="G955" s="844"/>
    </row>
    <row r="956" spans="6:7" x14ac:dyDescent="0.2">
      <c r="F956" s="844"/>
      <c r="G956" s="844"/>
    </row>
    <row r="957" spans="6:7" x14ac:dyDescent="0.2">
      <c r="F957" s="844"/>
      <c r="G957" s="844"/>
    </row>
    <row r="958" spans="6:7" x14ac:dyDescent="0.2">
      <c r="F958" s="844"/>
      <c r="G958" s="844"/>
    </row>
    <row r="959" spans="6:7" x14ac:dyDescent="0.2">
      <c r="F959" s="844"/>
      <c r="G959" s="844"/>
    </row>
    <row r="960" spans="6:7" x14ac:dyDescent="0.2">
      <c r="F960" s="844"/>
      <c r="G960" s="844"/>
    </row>
    <row r="961" spans="6:7" x14ac:dyDescent="0.2">
      <c r="F961" s="844"/>
      <c r="G961" s="844"/>
    </row>
    <row r="962" spans="6:7" x14ac:dyDescent="0.2">
      <c r="F962" s="844"/>
      <c r="G962" s="844"/>
    </row>
    <row r="963" spans="6:7" x14ac:dyDescent="0.2">
      <c r="F963" s="844"/>
      <c r="G963" s="844"/>
    </row>
    <row r="964" spans="6:7" x14ac:dyDescent="0.2">
      <c r="F964" s="844"/>
      <c r="G964" s="844"/>
    </row>
    <row r="965" spans="6:7" x14ac:dyDescent="0.2">
      <c r="F965" s="844"/>
      <c r="G965" s="844"/>
    </row>
    <row r="966" spans="6:7" x14ac:dyDescent="0.2">
      <c r="F966" s="844"/>
      <c r="G966" s="844"/>
    </row>
    <row r="967" spans="6:7" x14ac:dyDescent="0.2">
      <c r="F967" s="844"/>
      <c r="G967" s="844"/>
    </row>
    <row r="968" spans="6:7" x14ac:dyDescent="0.2">
      <c r="F968" s="844"/>
      <c r="G968" s="844"/>
    </row>
    <row r="969" spans="6:7" x14ac:dyDescent="0.2">
      <c r="F969" s="844"/>
      <c r="G969" s="844"/>
    </row>
    <row r="970" spans="6:7" x14ac:dyDescent="0.2">
      <c r="F970" s="844"/>
      <c r="G970" s="844"/>
    </row>
    <row r="971" spans="6:7" x14ac:dyDescent="0.2">
      <c r="F971" s="844"/>
      <c r="G971" s="844"/>
    </row>
    <row r="972" spans="6:7" x14ac:dyDescent="0.2">
      <c r="F972" s="844"/>
      <c r="G972" s="844"/>
    </row>
    <row r="973" spans="6:7" x14ac:dyDescent="0.2">
      <c r="F973" s="844"/>
      <c r="G973" s="844"/>
    </row>
    <row r="974" spans="6:7" x14ac:dyDescent="0.2">
      <c r="F974" s="844"/>
      <c r="G974" s="844"/>
    </row>
    <row r="975" spans="6:7" x14ac:dyDescent="0.2">
      <c r="F975" s="844"/>
      <c r="G975" s="844"/>
    </row>
    <row r="976" spans="6:7" x14ac:dyDescent="0.2">
      <c r="F976" s="844"/>
      <c r="G976" s="844"/>
    </row>
    <row r="977" spans="6:7" x14ac:dyDescent="0.2">
      <c r="F977" s="844"/>
      <c r="G977" s="844"/>
    </row>
    <row r="978" spans="6:7" x14ac:dyDescent="0.2">
      <c r="F978" s="844"/>
      <c r="G978" s="844"/>
    </row>
    <row r="979" spans="6:7" x14ac:dyDescent="0.2">
      <c r="F979" s="844"/>
      <c r="G979" s="844"/>
    </row>
    <row r="980" spans="6:7" x14ac:dyDescent="0.2">
      <c r="F980" s="844"/>
      <c r="G980" s="844"/>
    </row>
    <row r="981" spans="6:7" x14ac:dyDescent="0.2">
      <c r="F981" s="844"/>
      <c r="G981" s="844"/>
    </row>
    <row r="982" spans="6:7" x14ac:dyDescent="0.2">
      <c r="F982" s="844"/>
      <c r="G982" s="844"/>
    </row>
    <row r="983" spans="6:7" x14ac:dyDescent="0.2">
      <c r="F983" s="844"/>
      <c r="G983" s="844"/>
    </row>
    <row r="984" spans="6:7" x14ac:dyDescent="0.2">
      <c r="F984" s="844"/>
      <c r="G984" s="844"/>
    </row>
    <row r="985" spans="6:7" x14ac:dyDescent="0.2">
      <c r="F985" s="844"/>
      <c r="G985" s="844"/>
    </row>
    <row r="986" spans="6:7" x14ac:dyDescent="0.2">
      <c r="F986" s="844"/>
      <c r="G986" s="844"/>
    </row>
    <row r="987" spans="6:7" x14ac:dyDescent="0.2">
      <c r="F987" s="844"/>
      <c r="G987" s="844"/>
    </row>
    <row r="988" spans="6:7" x14ac:dyDescent="0.2">
      <c r="F988" s="844"/>
      <c r="G988" s="844"/>
    </row>
    <row r="989" spans="6:7" x14ac:dyDescent="0.2">
      <c r="F989" s="844"/>
      <c r="G989" s="844"/>
    </row>
    <row r="990" spans="6:7" x14ac:dyDescent="0.2">
      <c r="F990" s="844"/>
      <c r="G990" s="844"/>
    </row>
    <row r="991" spans="6:7" x14ac:dyDescent="0.2">
      <c r="F991" s="844"/>
      <c r="G991" s="844"/>
    </row>
    <row r="992" spans="6:7" x14ac:dyDescent="0.2">
      <c r="F992" s="844"/>
      <c r="G992" s="844"/>
    </row>
    <row r="993" spans="6:7" x14ac:dyDescent="0.2">
      <c r="F993" s="844"/>
      <c r="G993" s="844"/>
    </row>
    <row r="994" spans="6:7" x14ac:dyDescent="0.2">
      <c r="F994" s="844"/>
      <c r="G994" s="844"/>
    </row>
    <row r="995" spans="6:7" x14ac:dyDescent="0.2">
      <c r="F995" s="844"/>
      <c r="G995" s="844"/>
    </row>
    <row r="996" spans="6:7" x14ac:dyDescent="0.2">
      <c r="F996" s="844"/>
      <c r="G996" s="844"/>
    </row>
    <row r="997" spans="6:7" x14ac:dyDescent="0.2">
      <c r="F997" s="844"/>
      <c r="G997" s="844"/>
    </row>
    <row r="998" spans="6:7" x14ac:dyDescent="0.2">
      <c r="F998" s="844"/>
      <c r="G998" s="844"/>
    </row>
    <row r="999" spans="6:7" x14ac:dyDescent="0.2">
      <c r="F999" s="844"/>
      <c r="G999" s="844"/>
    </row>
    <row r="1000" spans="6:7" x14ac:dyDescent="0.2">
      <c r="F1000" s="844"/>
      <c r="G1000" s="844"/>
    </row>
    <row r="1001" spans="6:7" x14ac:dyDescent="0.2">
      <c r="F1001" s="844"/>
      <c r="G1001" s="844"/>
    </row>
    <row r="1002" spans="6:7" x14ac:dyDescent="0.2">
      <c r="F1002" s="844"/>
      <c r="G1002" s="844"/>
    </row>
    <row r="1003" spans="6:7" x14ac:dyDescent="0.2">
      <c r="F1003" s="844"/>
      <c r="G1003" s="844"/>
    </row>
    <row r="1004" spans="6:7" x14ac:dyDescent="0.2">
      <c r="F1004" s="844"/>
      <c r="G1004" s="844"/>
    </row>
    <row r="1005" spans="6:7" x14ac:dyDescent="0.2">
      <c r="F1005" s="844"/>
      <c r="G1005" s="844"/>
    </row>
    <row r="1006" spans="6:7" x14ac:dyDescent="0.2">
      <c r="F1006" s="844"/>
      <c r="G1006" s="844"/>
    </row>
    <row r="1007" spans="6:7" x14ac:dyDescent="0.2">
      <c r="F1007" s="844"/>
      <c r="G1007" s="844"/>
    </row>
    <row r="1008" spans="6:7" x14ac:dyDescent="0.2">
      <c r="F1008" s="844"/>
      <c r="G1008" s="844"/>
    </row>
    <row r="1009" spans="6:7" x14ac:dyDescent="0.2">
      <c r="F1009" s="844"/>
      <c r="G1009" s="844"/>
    </row>
    <row r="1010" spans="6:7" x14ac:dyDescent="0.2">
      <c r="F1010" s="844"/>
      <c r="G1010" s="844"/>
    </row>
    <row r="1011" spans="6:7" x14ac:dyDescent="0.2">
      <c r="F1011" s="844"/>
      <c r="G1011" s="844"/>
    </row>
    <row r="1012" spans="6:7" x14ac:dyDescent="0.2">
      <c r="F1012" s="844"/>
      <c r="G1012" s="844"/>
    </row>
    <row r="1013" spans="6:7" x14ac:dyDescent="0.2">
      <c r="F1013" s="844"/>
      <c r="G1013" s="844"/>
    </row>
    <row r="1014" spans="6:7" x14ac:dyDescent="0.2">
      <c r="F1014" s="844"/>
      <c r="G1014" s="844"/>
    </row>
    <row r="1015" spans="6:7" x14ac:dyDescent="0.2">
      <c r="F1015" s="844"/>
      <c r="G1015" s="844"/>
    </row>
    <row r="1016" spans="6:7" x14ac:dyDescent="0.2">
      <c r="F1016" s="844"/>
      <c r="G1016" s="844"/>
    </row>
    <row r="1017" spans="6:7" x14ac:dyDescent="0.2">
      <c r="F1017" s="844"/>
      <c r="G1017" s="844"/>
    </row>
    <row r="1018" spans="6:7" x14ac:dyDescent="0.2">
      <c r="F1018" s="844"/>
      <c r="G1018" s="844"/>
    </row>
    <row r="1019" spans="6:7" x14ac:dyDescent="0.2">
      <c r="F1019" s="844"/>
      <c r="G1019" s="844"/>
    </row>
    <row r="1020" spans="6:7" x14ac:dyDescent="0.2">
      <c r="F1020" s="844"/>
      <c r="G1020" s="844"/>
    </row>
    <row r="1021" spans="6:7" x14ac:dyDescent="0.2">
      <c r="F1021" s="844"/>
      <c r="G1021" s="844"/>
    </row>
    <row r="1022" spans="6:7" x14ac:dyDescent="0.2">
      <c r="F1022" s="844"/>
      <c r="G1022" s="844"/>
    </row>
    <row r="1023" spans="6:7" x14ac:dyDescent="0.2">
      <c r="F1023" s="844"/>
      <c r="G1023" s="844"/>
    </row>
    <row r="1024" spans="6:7" x14ac:dyDescent="0.2">
      <c r="F1024" s="844"/>
      <c r="G1024" s="844"/>
    </row>
    <row r="1025" spans="6:7" x14ac:dyDescent="0.2">
      <c r="F1025" s="844"/>
      <c r="G1025" s="844"/>
    </row>
    <row r="1026" spans="6:7" x14ac:dyDescent="0.2">
      <c r="F1026" s="844"/>
      <c r="G1026" s="844"/>
    </row>
    <row r="1027" spans="6:7" x14ac:dyDescent="0.2">
      <c r="F1027" s="844"/>
      <c r="G1027" s="844"/>
    </row>
    <row r="1028" spans="6:7" x14ac:dyDescent="0.2">
      <c r="F1028" s="844"/>
      <c r="G1028" s="844"/>
    </row>
    <row r="1029" spans="6:7" x14ac:dyDescent="0.2">
      <c r="F1029" s="844"/>
      <c r="G1029" s="844"/>
    </row>
    <row r="1030" spans="6:7" x14ac:dyDescent="0.2">
      <c r="F1030" s="844"/>
      <c r="G1030" s="844"/>
    </row>
    <row r="1031" spans="6:7" x14ac:dyDescent="0.2">
      <c r="F1031" s="844"/>
      <c r="G1031" s="844"/>
    </row>
    <row r="1032" spans="6:7" x14ac:dyDescent="0.2">
      <c r="F1032" s="844"/>
      <c r="G1032" s="844"/>
    </row>
    <row r="1033" spans="6:7" x14ac:dyDescent="0.2">
      <c r="F1033" s="844"/>
      <c r="G1033" s="844"/>
    </row>
    <row r="1034" spans="6:7" x14ac:dyDescent="0.2">
      <c r="F1034" s="844"/>
      <c r="G1034" s="844"/>
    </row>
    <row r="1035" spans="6:7" x14ac:dyDescent="0.2">
      <c r="F1035" s="844"/>
      <c r="G1035" s="844"/>
    </row>
    <row r="1036" spans="6:7" x14ac:dyDescent="0.2">
      <c r="F1036" s="844"/>
      <c r="G1036" s="844"/>
    </row>
    <row r="1037" spans="6:7" x14ac:dyDescent="0.2">
      <c r="F1037" s="844"/>
      <c r="G1037" s="844"/>
    </row>
    <row r="1038" spans="6:7" x14ac:dyDescent="0.2">
      <c r="F1038" s="844"/>
      <c r="G1038" s="844"/>
    </row>
    <row r="1039" spans="6:7" x14ac:dyDescent="0.2">
      <c r="F1039" s="844"/>
      <c r="G1039" s="844"/>
    </row>
    <row r="1040" spans="6:7" x14ac:dyDescent="0.2">
      <c r="F1040" s="844"/>
      <c r="G1040" s="844"/>
    </row>
    <row r="1041" spans="6:7" x14ac:dyDescent="0.2">
      <c r="F1041" s="844"/>
      <c r="G1041" s="844"/>
    </row>
    <row r="1042" spans="6:7" x14ac:dyDescent="0.2">
      <c r="F1042" s="844"/>
      <c r="G1042" s="844"/>
    </row>
    <row r="1043" spans="6:7" x14ac:dyDescent="0.2">
      <c r="F1043" s="844"/>
      <c r="G1043" s="844"/>
    </row>
    <row r="1044" spans="6:7" x14ac:dyDescent="0.2">
      <c r="F1044" s="844"/>
      <c r="G1044" s="844"/>
    </row>
    <row r="1045" spans="6:7" x14ac:dyDescent="0.2">
      <c r="F1045" s="844"/>
      <c r="G1045" s="844"/>
    </row>
    <row r="1046" spans="6:7" x14ac:dyDescent="0.2">
      <c r="F1046" s="844"/>
      <c r="G1046" s="844"/>
    </row>
    <row r="1047" spans="6:7" x14ac:dyDescent="0.2">
      <c r="F1047" s="844"/>
      <c r="G1047" s="844"/>
    </row>
    <row r="1048" spans="6:7" x14ac:dyDescent="0.2">
      <c r="F1048" s="844"/>
      <c r="G1048" s="844"/>
    </row>
    <row r="1049" spans="6:7" x14ac:dyDescent="0.2">
      <c r="F1049" s="844"/>
      <c r="G1049" s="844"/>
    </row>
    <row r="1050" spans="6:7" x14ac:dyDescent="0.2">
      <c r="F1050" s="844"/>
      <c r="G1050" s="844"/>
    </row>
    <row r="1051" spans="6:7" x14ac:dyDescent="0.2">
      <c r="F1051" s="844"/>
      <c r="G1051" s="844"/>
    </row>
    <row r="1052" spans="6:7" x14ac:dyDescent="0.2">
      <c r="F1052" s="844"/>
      <c r="G1052" s="844"/>
    </row>
    <row r="1053" spans="6:7" x14ac:dyDescent="0.2">
      <c r="F1053" s="844"/>
      <c r="G1053" s="844"/>
    </row>
    <row r="1054" spans="6:7" x14ac:dyDescent="0.2">
      <c r="F1054" s="844"/>
      <c r="G1054" s="844"/>
    </row>
    <row r="1055" spans="6:7" x14ac:dyDescent="0.2">
      <c r="F1055" s="844"/>
      <c r="G1055" s="844"/>
    </row>
    <row r="1056" spans="6:7" x14ac:dyDescent="0.2">
      <c r="F1056" s="844"/>
      <c r="G1056" s="844"/>
    </row>
    <row r="1057" spans="6:7" x14ac:dyDescent="0.2">
      <c r="F1057" s="844"/>
      <c r="G1057" s="844"/>
    </row>
    <row r="1058" spans="6:7" x14ac:dyDescent="0.2">
      <c r="F1058" s="844"/>
      <c r="G1058" s="844"/>
    </row>
    <row r="1059" spans="6:7" x14ac:dyDescent="0.2">
      <c r="F1059" s="844"/>
      <c r="G1059" s="844"/>
    </row>
    <row r="1060" spans="6:7" x14ac:dyDescent="0.2">
      <c r="F1060" s="844"/>
      <c r="G1060" s="844"/>
    </row>
    <row r="1061" spans="6:7" x14ac:dyDescent="0.2">
      <c r="F1061" s="844"/>
      <c r="G1061" s="844"/>
    </row>
    <row r="1062" spans="6:7" x14ac:dyDescent="0.2">
      <c r="F1062" s="844"/>
      <c r="G1062" s="844"/>
    </row>
    <row r="1063" spans="6:7" x14ac:dyDescent="0.2">
      <c r="F1063" s="844"/>
      <c r="G1063" s="844"/>
    </row>
    <row r="1064" spans="6:7" x14ac:dyDescent="0.2">
      <c r="F1064" s="844"/>
      <c r="G1064" s="844"/>
    </row>
    <row r="1065" spans="6:7" x14ac:dyDescent="0.2">
      <c r="F1065" s="844"/>
      <c r="G1065" s="844"/>
    </row>
    <row r="1066" spans="6:7" x14ac:dyDescent="0.2">
      <c r="F1066" s="844"/>
      <c r="G1066" s="844"/>
    </row>
    <row r="1067" spans="6:7" x14ac:dyDescent="0.2">
      <c r="F1067" s="844"/>
      <c r="G1067" s="844"/>
    </row>
    <row r="1068" spans="6:7" x14ac:dyDescent="0.2">
      <c r="F1068" s="844"/>
      <c r="G1068" s="844"/>
    </row>
    <row r="1069" spans="6:7" x14ac:dyDescent="0.2">
      <c r="F1069" s="844"/>
      <c r="G1069" s="844"/>
    </row>
    <row r="1070" spans="6:7" x14ac:dyDescent="0.2">
      <c r="F1070" s="844"/>
      <c r="G1070" s="844"/>
    </row>
    <row r="1071" spans="6:7" x14ac:dyDescent="0.2">
      <c r="F1071" s="844"/>
      <c r="G1071" s="844"/>
    </row>
    <row r="1072" spans="6:7" x14ac:dyDescent="0.2">
      <c r="F1072" s="844"/>
      <c r="G1072" s="844"/>
    </row>
    <row r="1073" spans="6:7" x14ac:dyDescent="0.2">
      <c r="F1073" s="844"/>
      <c r="G1073" s="844"/>
    </row>
    <row r="1074" spans="6:7" x14ac:dyDescent="0.2">
      <c r="F1074" s="844"/>
      <c r="G1074" s="844"/>
    </row>
    <row r="1075" spans="6:7" x14ac:dyDescent="0.2">
      <c r="F1075" s="844"/>
      <c r="G1075" s="844"/>
    </row>
    <row r="1076" spans="6:7" x14ac:dyDescent="0.2">
      <c r="F1076" s="844"/>
      <c r="G1076" s="844"/>
    </row>
    <row r="1077" spans="6:7" x14ac:dyDescent="0.2">
      <c r="F1077" s="844"/>
      <c r="G1077" s="844"/>
    </row>
    <row r="1078" spans="6:7" x14ac:dyDescent="0.2">
      <c r="F1078" s="844"/>
      <c r="G1078" s="844"/>
    </row>
    <row r="1079" spans="6:7" x14ac:dyDescent="0.2">
      <c r="F1079" s="844"/>
      <c r="G1079" s="844"/>
    </row>
    <row r="1080" spans="6:7" x14ac:dyDescent="0.2">
      <c r="F1080" s="844"/>
      <c r="G1080" s="844"/>
    </row>
    <row r="1081" spans="6:7" x14ac:dyDescent="0.2">
      <c r="F1081" s="844"/>
      <c r="G1081" s="844"/>
    </row>
    <row r="1082" spans="6:7" x14ac:dyDescent="0.2">
      <c r="F1082" s="844"/>
      <c r="G1082" s="844"/>
    </row>
    <row r="1083" spans="6:7" x14ac:dyDescent="0.2">
      <c r="F1083" s="844"/>
      <c r="G1083" s="844"/>
    </row>
    <row r="1084" spans="6:7" x14ac:dyDescent="0.2">
      <c r="F1084" s="844"/>
      <c r="G1084" s="844"/>
    </row>
    <row r="1085" spans="6:7" x14ac:dyDescent="0.2">
      <c r="F1085" s="844"/>
      <c r="G1085" s="844"/>
    </row>
    <row r="1086" spans="6:7" x14ac:dyDescent="0.2">
      <c r="F1086" s="844"/>
      <c r="G1086" s="844"/>
    </row>
    <row r="1087" spans="6:7" x14ac:dyDescent="0.2">
      <c r="F1087" s="844"/>
      <c r="G1087" s="844"/>
    </row>
    <row r="1088" spans="6:7" x14ac:dyDescent="0.2">
      <c r="F1088" s="844"/>
      <c r="G1088" s="844"/>
    </row>
    <row r="1089" spans="6:7" x14ac:dyDescent="0.2">
      <c r="F1089" s="844"/>
      <c r="G1089" s="844"/>
    </row>
    <row r="1090" spans="6:7" x14ac:dyDescent="0.2">
      <c r="F1090" s="844"/>
      <c r="G1090" s="844"/>
    </row>
    <row r="1091" spans="6:7" x14ac:dyDescent="0.2">
      <c r="F1091" s="844"/>
      <c r="G1091" s="844"/>
    </row>
    <row r="1092" spans="6:7" x14ac:dyDescent="0.2">
      <c r="F1092" s="844"/>
      <c r="G1092" s="844"/>
    </row>
    <row r="1093" spans="6:7" x14ac:dyDescent="0.2">
      <c r="F1093" s="844"/>
      <c r="G1093" s="844"/>
    </row>
    <row r="1094" spans="6:7" x14ac:dyDescent="0.2">
      <c r="F1094" s="844"/>
      <c r="G1094" s="844"/>
    </row>
    <row r="1095" spans="6:7" x14ac:dyDescent="0.2">
      <c r="F1095" s="844"/>
      <c r="G1095" s="844"/>
    </row>
    <row r="1096" spans="6:7" x14ac:dyDescent="0.2">
      <c r="F1096" s="844"/>
      <c r="G1096" s="844"/>
    </row>
    <row r="1097" spans="6:7" x14ac:dyDescent="0.2">
      <c r="F1097" s="844"/>
      <c r="G1097" s="844"/>
    </row>
    <row r="1098" spans="6:7" x14ac:dyDescent="0.2">
      <c r="F1098" s="844"/>
      <c r="G1098" s="844"/>
    </row>
    <row r="1099" spans="6:7" x14ac:dyDescent="0.2">
      <c r="F1099" s="844"/>
      <c r="G1099" s="844"/>
    </row>
    <row r="1100" spans="6:7" x14ac:dyDescent="0.2">
      <c r="F1100" s="844"/>
      <c r="G1100" s="844"/>
    </row>
    <row r="1101" spans="6:7" x14ac:dyDescent="0.2">
      <c r="F1101" s="844"/>
      <c r="G1101" s="844"/>
    </row>
    <row r="1102" spans="6:7" x14ac:dyDescent="0.2">
      <c r="F1102" s="844"/>
      <c r="G1102" s="844"/>
    </row>
    <row r="1103" spans="6:7" x14ac:dyDescent="0.2">
      <c r="F1103" s="844"/>
      <c r="G1103" s="844"/>
    </row>
    <row r="1104" spans="6:7" x14ac:dyDescent="0.2">
      <c r="F1104" s="844"/>
      <c r="G1104" s="844"/>
    </row>
    <row r="1105" spans="6:7" x14ac:dyDescent="0.2">
      <c r="F1105" s="844"/>
      <c r="G1105" s="844"/>
    </row>
    <row r="1106" spans="6:7" x14ac:dyDescent="0.2">
      <c r="F1106" s="844"/>
      <c r="G1106" s="844"/>
    </row>
    <row r="1107" spans="6:7" x14ac:dyDescent="0.2">
      <c r="F1107" s="844"/>
      <c r="G1107" s="844"/>
    </row>
    <row r="1108" spans="6:7" x14ac:dyDescent="0.2">
      <c r="F1108" s="844"/>
      <c r="G1108" s="844"/>
    </row>
    <row r="1109" spans="6:7" x14ac:dyDescent="0.2">
      <c r="F1109" s="844"/>
      <c r="G1109" s="844"/>
    </row>
    <row r="1110" spans="6:7" x14ac:dyDescent="0.2">
      <c r="F1110" s="844"/>
      <c r="G1110" s="844"/>
    </row>
    <row r="1111" spans="6:7" x14ac:dyDescent="0.2">
      <c r="F1111" s="844"/>
      <c r="G1111" s="844"/>
    </row>
    <row r="1112" spans="6:7" x14ac:dyDescent="0.2">
      <c r="F1112" s="844"/>
      <c r="G1112" s="844"/>
    </row>
    <row r="1113" spans="6:7" x14ac:dyDescent="0.2">
      <c r="F1113" s="844"/>
      <c r="G1113" s="844"/>
    </row>
    <row r="1114" spans="6:7" x14ac:dyDescent="0.2">
      <c r="F1114" s="844"/>
      <c r="G1114" s="844"/>
    </row>
    <row r="1115" spans="6:7" x14ac:dyDescent="0.2">
      <c r="F1115" s="844"/>
      <c r="G1115" s="844"/>
    </row>
    <row r="1116" spans="6:7" x14ac:dyDescent="0.2">
      <c r="F1116" s="844"/>
      <c r="G1116" s="844"/>
    </row>
    <row r="1117" spans="6:7" x14ac:dyDescent="0.2">
      <c r="F1117" s="844"/>
      <c r="G1117" s="844"/>
    </row>
    <row r="1118" spans="6:7" x14ac:dyDescent="0.2">
      <c r="F1118" s="844"/>
      <c r="G1118" s="844"/>
    </row>
    <row r="1119" spans="6:7" x14ac:dyDescent="0.2">
      <c r="F1119" s="844"/>
      <c r="G1119" s="844"/>
    </row>
    <row r="1120" spans="6:7" x14ac:dyDescent="0.2">
      <c r="F1120" s="844"/>
      <c r="G1120" s="844"/>
    </row>
    <row r="1121" spans="6:7" x14ac:dyDescent="0.2">
      <c r="F1121" s="844"/>
      <c r="G1121" s="844"/>
    </row>
    <row r="1122" spans="6:7" x14ac:dyDescent="0.2">
      <c r="F1122" s="844"/>
      <c r="G1122" s="844"/>
    </row>
    <row r="1123" spans="6:7" x14ac:dyDescent="0.2">
      <c r="F1123" s="844"/>
      <c r="G1123" s="844"/>
    </row>
    <row r="1124" spans="6:7" x14ac:dyDescent="0.2">
      <c r="F1124" s="844"/>
      <c r="G1124" s="844"/>
    </row>
    <row r="1125" spans="6:7" x14ac:dyDescent="0.2">
      <c r="F1125" s="844"/>
      <c r="G1125" s="844"/>
    </row>
    <row r="1126" spans="6:7" x14ac:dyDescent="0.2">
      <c r="F1126" s="844"/>
      <c r="G1126" s="844"/>
    </row>
    <row r="1127" spans="6:7" x14ac:dyDescent="0.2">
      <c r="F1127" s="844"/>
      <c r="G1127" s="844"/>
    </row>
    <row r="1128" spans="6:7" x14ac:dyDescent="0.2">
      <c r="F1128" s="844"/>
      <c r="G1128" s="844"/>
    </row>
    <row r="1129" spans="6:7" x14ac:dyDescent="0.2">
      <c r="F1129" s="844"/>
      <c r="G1129" s="844"/>
    </row>
    <row r="1130" spans="6:7" x14ac:dyDescent="0.2">
      <c r="F1130" s="844"/>
      <c r="G1130" s="844"/>
    </row>
    <row r="1131" spans="6:7" x14ac:dyDescent="0.2">
      <c r="F1131" s="844"/>
      <c r="G1131" s="844"/>
    </row>
    <row r="1132" spans="6:7" x14ac:dyDescent="0.2">
      <c r="F1132" s="844"/>
      <c r="G1132" s="844"/>
    </row>
    <row r="1133" spans="6:7" x14ac:dyDescent="0.2">
      <c r="F1133" s="844"/>
      <c r="G1133" s="844"/>
    </row>
    <row r="1134" spans="6:7" x14ac:dyDescent="0.2">
      <c r="F1134" s="844"/>
      <c r="G1134" s="844"/>
    </row>
    <row r="1135" spans="6:7" x14ac:dyDescent="0.2">
      <c r="F1135" s="844"/>
      <c r="G1135" s="844"/>
    </row>
    <row r="1136" spans="6:7" x14ac:dyDescent="0.2">
      <c r="F1136" s="844"/>
      <c r="G1136" s="844"/>
    </row>
    <row r="1137" spans="6:7" x14ac:dyDescent="0.2">
      <c r="F1137" s="844"/>
      <c r="G1137" s="844"/>
    </row>
    <row r="1138" spans="6:7" x14ac:dyDescent="0.2">
      <c r="F1138" s="844"/>
      <c r="G1138" s="844"/>
    </row>
    <row r="1139" spans="6:7" x14ac:dyDescent="0.2">
      <c r="F1139" s="844"/>
      <c r="G1139" s="844"/>
    </row>
    <row r="1140" spans="6:7" x14ac:dyDescent="0.2">
      <c r="F1140" s="844"/>
      <c r="G1140" s="844"/>
    </row>
    <row r="1141" spans="6:7" x14ac:dyDescent="0.2">
      <c r="F1141" s="844"/>
      <c r="G1141" s="844"/>
    </row>
    <row r="1142" spans="6:7" x14ac:dyDescent="0.2">
      <c r="F1142" s="844"/>
      <c r="G1142" s="844"/>
    </row>
    <row r="1143" spans="6:7" x14ac:dyDescent="0.2">
      <c r="F1143" s="844"/>
      <c r="G1143" s="844"/>
    </row>
    <row r="1144" spans="6:7" x14ac:dyDescent="0.2">
      <c r="F1144" s="844"/>
      <c r="G1144" s="844"/>
    </row>
    <row r="1145" spans="6:7" x14ac:dyDescent="0.2">
      <c r="F1145" s="844"/>
      <c r="G1145" s="844"/>
    </row>
    <row r="1146" spans="6:7" x14ac:dyDescent="0.2">
      <c r="F1146" s="844"/>
      <c r="G1146" s="844"/>
    </row>
    <row r="1147" spans="6:7" x14ac:dyDescent="0.2">
      <c r="F1147" s="844"/>
      <c r="G1147" s="844"/>
    </row>
    <row r="1148" spans="6:7" x14ac:dyDescent="0.2">
      <c r="F1148" s="844"/>
      <c r="G1148" s="844"/>
    </row>
    <row r="1149" spans="6:7" x14ac:dyDescent="0.2">
      <c r="F1149" s="844"/>
      <c r="G1149" s="844"/>
    </row>
    <row r="1150" spans="6:7" x14ac:dyDescent="0.2">
      <c r="F1150" s="844"/>
      <c r="G1150" s="844"/>
    </row>
    <row r="1151" spans="6:7" x14ac:dyDescent="0.2">
      <c r="F1151" s="844"/>
      <c r="G1151" s="844"/>
    </row>
    <row r="1152" spans="6:7" x14ac:dyDescent="0.2">
      <c r="F1152" s="844"/>
      <c r="G1152" s="844"/>
    </row>
    <row r="1153" spans="6:7" x14ac:dyDescent="0.2">
      <c r="F1153" s="844"/>
      <c r="G1153" s="844"/>
    </row>
    <row r="1154" spans="6:7" x14ac:dyDescent="0.2">
      <c r="F1154" s="844"/>
      <c r="G1154" s="844"/>
    </row>
    <row r="1155" spans="6:7" x14ac:dyDescent="0.2">
      <c r="F1155" s="844"/>
      <c r="G1155" s="844"/>
    </row>
    <row r="1156" spans="6:7" x14ac:dyDescent="0.2">
      <c r="F1156" s="844"/>
      <c r="G1156" s="844"/>
    </row>
    <row r="1157" spans="6:7" x14ac:dyDescent="0.2">
      <c r="F1157" s="844"/>
      <c r="G1157" s="844"/>
    </row>
    <row r="1158" spans="6:7" x14ac:dyDescent="0.2">
      <c r="F1158" s="844"/>
      <c r="G1158" s="844"/>
    </row>
    <row r="1159" spans="6:7" x14ac:dyDescent="0.2">
      <c r="F1159" s="844"/>
      <c r="G1159" s="844"/>
    </row>
    <row r="1160" spans="6:7" x14ac:dyDescent="0.2">
      <c r="F1160" s="844"/>
      <c r="G1160" s="844"/>
    </row>
    <row r="1161" spans="6:7" x14ac:dyDescent="0.2">
      <c r="F1161" s="844"/>
      <c r="G1161" s="844"/>
    </row>
    <row r="1162" spans="6:7" x14ac:dyDescent="0.2">
      <c r="F1162" s="844"/>
      <c r="G1162" s="844"/>
    </row>
    <row r="1163" spans="6:7" x14ac:dyDescent="0.2">
      <c r="F1163" s="844"/>
      <c r="G1163" s="844"/>
    </row>
    <row r="1164" spans="6:7" x14ac:dyDescent="0.2">
      <c r="F1164" s="844"/>
      <c r="G1164" s="844"/>
    </row>
    <row r="1165" spans="6:7" x14ac:dyDescent="0.2">
      <c r="F1165" s="844"/>
      <c r="G1165" s="844"/>
    </row>
    <row r="1166" spans="6:7" x14ac:dyDescent="0.2">
      <c r="F1166" s="844"/>
      <c r="G1166" s="844"/>
    </row>
    <row r="1167" spans="6:7" x14ac:dyDescent="0.2">
      <c r="F1167" s="844"/>
      <c r="G1167" s="844"/>
    </row>
    <row r="1168" spans="6:7" x14ac:dyDescent="0.2">
      <c r="F1168" s="844"/>
      <c r="G1168" s="844"/>
    </row>
    <row r="1169" spans="6:7" x14ac:dyDescent="0.2">
      <c r="F1169" s="844"/>
      <c r="G1169" s="844"/>
    </row>
    <row r="1170" spans="6:7" x14ac:dyDescent="0.2">
      <c r="F1170" s="844"/>
      <c r="G1170" s="844"/>
    </row>
    <row r="1171" spans="6:7" x14ac:dyDescent="0.2">
      <c r="F1171" s="844"/>
      <c r="G1171" s="844"/>
    </row>
    <row r="1172" spans="6:7" x14ac:dyDescent="0.2">
      <c r="F1172" s="844"/>
      <c r="G1172" s="844"/>
    </row>
    <row r="1173" spans="6:7" x14ac:dyDescent="0.2">
      <c r="F1173" s="844"/>
      <c r="G1173" s="844"/>
    </row>
    <row r="1174" spans="6:7" x14ac:dyDescent="0.2">
      <c r="F1174" s="844"/>
      <c r="G1174" s="844"/>
    </row>
    <row r="1175" spans="6:7" x14ac:dyDescent="0.2">
      <c r="F1175" s="844"/>
      <c r="G1175" s="844"/>
    </row>
    <row r="1176" spans="6:7" x14ac:dyDescent="0.2">
      <c r="F1176" s="844"/>
      <c r="G1176" s="844"/>
    </row>
    <row r="1177" spans="6:7" x14ac:dyDescent="0.2">
      <c r="F1177" s="844"/>
      <c r="G1177" s="844"/>
    </row>
    <row r="1178" spans="6:7" x14ac:dyDescent="0.2">
      <c r="F1178" s="844"/>
      <c r="G1178" s="844"/>
    </row>
    <row r="1179" spans="6:7" x14ac:dyDescent="0.2">
      <c r="F1179" s="844"/>
      <c r="G1179" s="844"/>
    </row>
    <row r="1180" spans="6:7" x14ac:dyDescent="0.2">
      <c r="F1180" s="844"/>
      <c r="G1180" s="844"/>
    </row>
    <row r="1181" spans="6:7" x14ac:dyDescent="0.2">
      <c r="F1181" s="844"/>
      <c r="G1181" s="844"/>
    </row>
    <row r="1182" spans="6:7" x14ac:dyDescent="0.2">
      <c r="F1182" s="844"/>
      <c r="G1182" s="844"/>
    </row>
    <row r="1183" spans="6:7" x14ac:dyDescent="0.2">
      <c r="F1183" s="844"/>
      <c r="G1183" s="844"/>
    </row>
    <row r="1184" spans="6:7" x14ac:dyDescent="0.2">
      <c r="F1184" s="844"/>
      <c r="G1184" s="844"/>
    </row>
    <row r="1185" spans="6:7" x14ac:dyDescent="0.2">
      <c r="F1185" s="844"/>
      <c r="G1185" s="844"/>
    </row>
    <row r="1186" spans="6:7" x14ac:dyDescent="0.2">
      <c r="F1186" s="844"/>
      <c r="G1186" s="844"/>
    </row>
    <row r="1187" spans="6:7" x14ac:dyDescent="0.2">
      <c r="F1187" s="844"/>
      <c r="G1187" s="844"/>
    </row>
    <row r="1188" spans="6:7" x14ac:dyDescent="0.2">
      <c r="F1188" s="844"/>
      <c r="G1188" s="844"/>
    </row>
    <row r="1189" spans="6:7" x14ac:dyDescent="0.2">
      <c r="F1189" s="844"/>
      <c r="G1189" s="844"/>
    </row>
    <row r="1190" spans="6:7" x14ac:dyDescent="0.2">
      <c r="F1190" s="844"/>
      <c r="G1190" s="844"/>
    </row>
    <row r="1191" spans="6:7" x14ac:dyDescent="0.2">
      <c r="F1191" s="844"/>
      <c r="G1191" s="844"/>
    </row>
    <row r="1192" spans="6:7" x14ac:dyDescent="0.2">
      <c r="F1192" s="844"/>
      <c r="G1192" s="844"/>
    </row>
    <row r="1193" spans="6:7" x14ac:dyDescent="0.2">
      <c r="F1193" s="844"/>
      <c r="G1193" s="844"/>
    </row>
    <row r="1194" spans="6:7" x14ac:dyDescent="0.2">
      <c r="F1194" s="844"/>
      <c r="G1194" s="844"/>
    </row>
    <row r="1195" spans="6:7" x14ac:dyDescent="0.2">
      <c r="F1195" s="844"/>
      <c r="G1195" s="844"/>
    </row>
    <row r="1196" spans="6:7" x14ac:dyDescent="0.2">
      <c r="F1196" s="844"/>
      <c r="G1196" s="844"/>
    </row>
    <row r="1197" spans="6:7" x14ac:dyDescent="0.2">
      <c r="F1197" s="844"/>
      <c r="G1197" s="844"/>
    </row>
    <row r="1198" spans="6:7" x14ac:dyDescent="0.2">
      <c r="F1198" s="844"/>
      <c r="G1198" s="844"/>
    </row>
    <row r="1199" spans="6:7" x14ac:dyDescent="0.2">
      <c r="F1199" s="844"/>
      <c r="G1199" s="844"/>
    </row>
    <row r="1200" spans="6:7" x14ac:dyDescent="0.2">
      <c r="F1200" s="844"/>
      <c r="G1200" s="844"/>
    </row>
    <row r="1201" spans="6:7" x14ac:dyDescent="0.2">
      <c r="F1201" s="844"/>
      <c r="G1201" s="844"/>
    </row>
    <row r="1202" spans="6:7" x14ac:dyDescent="0.2">
      <c r="F1202" s="844"/>
      <c r="G1202" s="844"/>
    </row>
    <row r="1203" spans="6:7" x14ac:dyDescent="0.2">
      <c r="F1203" s="844"/>
      <c r="G1203" s="844"/>
    </row>
    <row r="1204" spans="6:7" x14ac:dyDescent="0.2">
      <c r="F1204" s="844"/>
      <c r="G1204" s="844"/>
    </row>
    <row r="1205" spans="6:7" x14ac:dyDescent="0.2">
      <c r="F1205" s="844"/>
      <c r="G1205" s="844"/>
    </row>
    <row r="1206" spans="6:7" x14ac:dyDescent="0.2">
      <c r="F1206" s="844"/>
      <c r="G1206" s="844"/>
    </row>
    <row r="1207" spans="6:7" x14ac:dyDescent="0.2">
      <c r="F1207" s="844"/>
      <c r="G1207" s="844"/>
    </row>
    <row r="1208" spans="6:7" x14ac:dyDescent="0.2">
      <c r="F1208" s="844"/>
      <c r="G1208" s="844"/>
    </row>
    <row r="1209" spans="6:7" x14ac:dyDescent="0.2">
      <c r="F1209" s="844"/>
      <c r="G1209" s="844"/>
    </row>
    <row r="1210" spans="6:7" x14ac:dyDescent="0.2">
      <c r="F1210" s="844"/>
      <c r="G1210" s="844"/>
    </row>
    <row r="1211" spans="6:7" x14ac:dyDescent="0.2">
      <c r="F1211" s="844"/>
      <c r="G1211" s="844"/>
    </row>
    <row r="1212" spans="6:7" x14ac:dyDescent="0.2">
      <c r="F1212" s="844"/>
      <c r="G1212" s="844"/>
    </row>
    <row r="1213" spans="6:7" x14ac:dyDescent="0.2">
      <c r="F1213" s="844"/>
      <c r="G1213" s="844"/>
    </row>
    <row r="1214" spans="6:7" x14ac:dyDescent="0.2">
      <c r="F1214" s="844"/>
      <c r="G1214" s="844"/>
    </row>
    <row r="1215" spans="6:7" x14ac:dyDescent="0.2">
      <c r="F1215" s="844"/>
      <c r="G1215" s="844"/>
    </row>
    <row r="1216" spans="6:7" x14ac:dyDescent="0.2">
      <c r="F1216" s="844"/>
      <c r="G1216" s="844"/>
    </row>
    <row r="1217" spans="6:7" x14ac:dyDescent="0.2">
      <c r="F1217" s="844"/>
      <c r="G1217" s="844"/>
    </row>
    <row r="1218" spans="6:7" x14ac:dyDescent="0.2">
      <c r="F1218" s="844"/>
      <c r="G1218" s="844"/>
    </row>
    <row r="1219" spans="6:7" x14ac:dyDescent="0.2">
      <c r="F1219" s="844"/>
      <c r="G1219" s="844"/>
    </row>
    <row r="1220" spans="6:7" x14ac:dyDescent="0.2">
      <c r="F1220" s="844"/>
      <c r="G1220" s="844"/>
    </row>
    <row r="1221" spans="6:7" x14ac:dyDescent="0.2">
      <c r="F1221" s="844"/>
      <c r="G1221" s="844"/>
    </row>
    <row r="1222" spans="6:7" x14ac:dyDescent="0.2">
      <c r="F1222" s="844"/>
      <c r="G1222" s="844"/>
    </row>
    <row r="1223" spans="6:7" x14ac:dyDescent="0.2">
      <c r="F1223" s="844"/>
      <c r="G1223" s="844"/>
    </row>
    <row r="1224" spans="6:7" x14ac:dyDescent="0.2">
      <c r="F1224" s="844"/>
      <c r="G1224" s="844"/>
    </row>
    <row r="1225" spans="6:7" x14ac:dyDescent="0.2">
      <c r="F1225" s="844"/>
      <c r="G1225" s="844"/>
    </row>
    <row r="1226" spans="6:7" x14ac:dyDescent="0.2">
      <c r="F1226" s="844"/>
      <c r="G1226" s="844"/>
    </row>
    <row r="1227" spans="6:7" x14ac:dyDescent="0.2">
      <c r="F1227" s="844"/>
      <c r="G1227" s="844"/>
    </row>
    <row r="1228" spans="6:7" x14ac:dyDescent="0.2">
      <c r="F1228" s="844"/>
      <c r="G1228" s="844"/>
    </row>
    <row r="1229" spans="6:7" x14ac:dyDescent="0.2">
      <c r="F1229" s="844"/>
      <c r="G1229" s="844"/>
    </row>
    <row r="1230" spans="6:7" x14ac:dyDescent="0.2">
      <c r="F1230" s="844"/>
      <c r="G1230" s="844"/>
    </row>
    <row r="1231" spans="6:7" x14ac:dyDescent="0.2">
      <c r="F1231" s="844"/>
      <c r="G1231" s="844"/>
    </row>
    <row r="1232" spans="6:7" x14ac:dyDescent="0.2">
      <c r="F1232" s="844"/>
      <c r="G1232" s="844"/>
    </row>
    <row r="1233" spans="6:7" x14ac:dyDescent="0.2">
      <c r="F1233" s="844"/>
      <c r="G1233" s="844"/>
    </row>
    <row r="1234" spans="6:7" x14ac:dyDescent="0.2">
      <c r="F1234" s="844"/>
      <c r="G1234" s="844"/>
    </row>
    <row r="1235" spans="6:7" x14ac:dyDescent="0.2">
      <c r="F1235" s="844"/>
      <c r="G1235" s="844"/>
    </row>
    <row r="1236" spans="6:7" x14ac:dyDescent="0.2">
      <c r="F1236" s="844"/>
      <c r="G1236" s="844"/>
    </row>
    <row r="1237" spans="6:7" x14ac:dyDescent="0.2">
      <c r="F1237" s="844"/>
      <c r="G1237" s="844"/>
    </row>
    <row r="1238" spans="6:7" x14ac:dyDescent="0.2">
      <c r="F1238" s="844"/>
      <c r="G1238" s="844"/>
    </row>
    <row r="1239" spans="6:7" x14ac:dyDescent="0.2">
      <c r="F1239" s="844"/>
      <c r="G1239" s="844"/>
    </row>
    <row r="1240" spans="6:7" x14ac:dyDescent="0.2">
      <c r="F1240" s="844"/>
      <c r="G1240" s="844"/>
    </row>
    <row r="1241" spans="6:7" x14ac:dyDescent="0.2">
      <c r="F1241" s="844"/>
      <c r="G1241" s="844"/>
    </row>
    <row r="1242" spans="6:7" x14ac:dyDescent="0.2">
      <c r="F1242" s="844"/>
      <c r="G1242" s="844"/>
    </row>
    <row r="1243" spans="6:7" x14ac:dyDescent="0.2">
      <c r="F1243" s="844"/>
      <c r="G1243" s="844"/>
    </row>
    <row r="1244" spans="6:7" x14ac:dyDescent="0.2">
      <c r="F1244" s="844"/>
      <c r="G1244" s="844"/>
    </row>
    <row r="1245" spans="6:7" x14ac:dyDescent="0.2">
      <c r="F1245" s="844"/>
      <c r="G1245" s="844"/>
    </row>
    <row r="1246" spans="6:7" x14ac:dyDescent="0.2">
      <c r="F1246" s="844"/>
      <c r="G1246" s="844"/>
    </row>
    <row r="1247" spans="6:7" x14ac:dyDescent="0.2">
      <c r="F1247" s="844"/>
      <c r="G1247" s="844"/>
    </row>
    <row r="1248" spans="6:7" x14ac:dyDescent="0.2">
      <c r="F1248" s="844"/>
      <c r="G1248" s="844"/>
    </row>
    <row r="1249" spans="6:7" x14ac:dyDescent="0.2">
      <c r="F1249" s="844"/>
      <c r="G1249" s="844"/>
    </row>
    <row r="1250" spans="6:7" x14ac:dyDescent="0.2">
      <c r="F1250" s="844"/>
      <c r="G1250" s="844"/>
    </row>
    <row r="1251" spans="6:7" x14ac:dyDescent="0.2">
      <c r="F1251" s="844"/>
      <c r="G1251" s="844"/>
    </row>
    <row r="1252" spans="6:7" x14ac:dyDescent="0.2">
      <c r="F1252" s="844"/>
      <c r="G1252" s="844"/>
    </row>
    <row r="1253" spans="6:7" x14ac:dyDescent="0.2">
      <c r="F1253" s="844"/>
      <c r="G1253" s="844"/>
    </row>
    <row r="1254" spans="6:7" x14ac:dyDescent="0.2">
      <c r="F1254" s="844"/>
      <c r="G1254" s="844"/>
    </row>
    <row r="1255" spans="6:7" x14ac:dyDescent="0.2">
      <c r="F1255" s="844"/>
      <c r="G1255" s="844"/>
    </row>
    <row r="1256" spans="6:7" x14ac:dyDescent="0.2">
      <c r="F1256" s="844"/>
      <c r="G1256" s="844"/>
    </row>
    <row r="1257" spans="6:7" x14ac:dyDescent="0.2">
      <c r="F1257" s="844"/>
      <c r="G1257" s="844"/>
    </row>
    <row r="1258" spans="6:7" x14ac:dyDescent="0.2">
      <c r="F1258" s="844"/>
      <c r="G1258" s="844"/>
    </row>
    <row r="1259" spans="6:7" x14ac:dyDescent="0.2">
      <c r="F1259" s="844"/>
      <c r="G1259" s="844"/>
    </row>
    <row r="1260" spans="6:7" x14ac:dyDescent="0.2">
      <c r="F1260" s="844"/>
      <c r="G1260" s="844"/>
    </row>
    <row r="1261" spans="6:7" x14ac:dyDescent="0.2">
      <c r="F1261" s="844"/>
      <c r="G1261" s="844"/>
    </row>
    <row r="1262" spans="6:7" x14ac:dyDescent="0.2">
      <c r="F1262" s="844"/>
      <c r="G1262" s="844"/>
    </row>
    <row r="1263" spans="6:7" x14ac:dyDescent="0.2">
      <c r="F1263" s="844"/>
      <c r="G1263" s="844"/>
    </row>
    <row r="1264" spans="6:7" x14ac:dyDescent="0.2">
      <c r="F1264" s="844"/>
      <c r="G1264" s="844"/>
    </row>
    <row r="1265" spans="6:7" x14ac:dyDescent="0.2">
      <c r="F1265" s="844"/>
      <c r="G1265" s="844"/>
    </row>
    <row r="1266" spans="6:7" x14ac:dyDescent="0.2">
      <c r="F1266" s="844"/>
      <c r="G1266" s="844"/>
    </row>
    <row r="1267" spans="6:7" x14ac:dyDescent="0.2">
      <c r="F1267" s="844"/>
      <c r="G1267" s="844"/>
    </row>
    <row r="1268" spans="6:7" x14ac:dyDescent="0.2">
      <c r="F1268" s="844"/>
      <c r="G1268" s="844"/>
    </row>
    <row r="1269" spans="6:7" x14ac:dyDescent="0.2">
      <c r="F1269" s="844"/>
      <c r="G1269" s="844"/>
    </row>
    <row r="1270" spans="6:7" x14ac:dyDescent="0.2">
      <c r="F1270" s="844"/>
      <c r="G1270" s="844"/>
    </row>
    <row r="1271" spans="6:7" x14ac:dyDescent="0.2">
      <c r="F1271" s="844"/>
      <c r="G1271" s="844"/>
    </row>
    <row r="1272" spans="6:7" x14ac:dyDescent="0.2">
      <c r="F1272" s="844"/>
      <c r="G1272" s="844"/>
    </row>
    <row r="1273" spans="6:7" x14ac:dyDescent="0.2">
      <c r="F1273" s="844"/>
      <c r="G1273" s="844"/>
    </row>
    <row r="1274" spans="6:7" x14ac:dyDescent="0.2">
      <c r="F1274" s="844"/>
      <c r="G1274" s="844"/>
    </row>
    <row r="1275" spans="6:7" x14ac:dyDescent="0.2">
      <c r="F1275" s="844"/>
      <c r="G1275" s="844"/>
    </row>
    <row r="1276" spans="6:7" x14ac:dyDescent="0.2">
      <c r="F1276" s="844"/>
      <c r="G1276" s="844"/>
    </row>
    <row r="1277" spans="6:7" x14ac:dyDescent="0.2">
      <c r="F1277" s="844"/>
      <c r="G1277" s="844"/>
    </row>
    <row r="1278" spans="6:7" x14ac:dyDescent="0.2">
      <c r="F1278" s="844"/>
      <c r="G1278" s="844"/>
    </row>
    <row r="1279" spans="6:7" x14ac:dyDescent="0.2">
      <c r="F1279" s="844"/>
      <c r="G1279" s="844"/>
    </row>
    <row r="1280" spans="6:7" x14ac:dyDescent="0.2">
      <c r="F1280" s="844"/>
      <c r="G1280" s="844"/>
    </row>
    <row r="1281" spans="6:7" x14ac:dyDescent="0.2">
      <c r="F1281" s="844"/>
      <c r="G1281" s="844"/>
    </row>
    <row r="1282" spans="6:7" x14ac:dyDescent="0.2">
      <c r="F1282" s="844"/>
      <c r="G1282" s="844"/>
    </row>
    <row r="1283" spans="6:7" x14ac:dyDescent="0.2">
      <c r="F1283" s="844"/>
      <c r="G1283" s="844"/>
    </row>
    <row r="1284" spans="6:7" x14ac:dyDescent="0.2">
      <c r="F1284" s="844"/>
      <c r="G1284" s="844"/>
    </row>
    <row r="1285" spans="6:7" x14ac:dyDescent="0.2">
      <c r="F1285" s="844"/>
      <c r="G1285" s="844"/>
    </row>
    <row r="1286" spans="6:7" x14ac:dyDescent="0.2">
      <c r="F1286" s="844"/>
      <c r="G1286" s="844"/>
    </row>
    <row r="1287" spans="6:7" x14ac:dyDescent="0.2">
      <c r="F1287" s="844"/>
      <c r="G1287" s="844"/>
    </row>
    <row r="1288" spans="6:7" x14ac:dyDescent="0.2">
      <c r="F1288" s="844"/>
      <c r="G1288" s="844"/>
    </row>
    <row r="1289" spans="6:7" x14ac:dyDescent="0.2">
      <c r="F1289" s="844"/>
      <c r="G1289" s="844"/>
    </row>
    <row r="1290" spans="6:7" x14ac:dyDescent="0.2">
      <c r="F1290" s="844"/>
      <c r="G1290" s="844"/>
    </row>
    <row r="1291" spans="6:7" x14ac:dyDescent="0.2">
      <c r="F1291" s="844"/>
      <c r="G1291" s="844"/>
    </row>
    <row r="1292" spans="6:7" x14ac:dyDescent="0.2">
      <c r="F1292" s="844"/>
      <c r="G1292" s="844"/>
    </row>
    <row r="1293" spans="6:7" x14ac:dyDescent="0.2">
      <c r="F1293" s="844"/>
      <c r="G1293" s="844"/>
    </row>
    <row r="1294" spans="6:7" x14ac:dyDescent="0.2">
      <c r="F1294" s="844"/>
      <c r="G1294" s="844"/>
    </row>
    <row r="1295" spans="6:7" x14ac:dyDescent="0.2">
      <c r="F1295" s="844"/>
      <c r="G1295" s="844"/>
    </row>
    <row r="1296" spans="6:7" x14ac:dyDescent="0.2">
      <c r="F1296" s="844"/>
      <c r="G1296" s="844"/>
    </row>
    <row r="1297" spans="6:7" x14ac:dyDescent="0.2">
      <c r="F1297" s="844"/>
      <c r="G1297" s="844"/>
    </row>
    <row r="1298" spans="6:7" x14ac:dyDescent="0.2">
      <c r="F1298" s="844"/>
      <c r="G1298" s="844"/>
    </row>
    <row r="1299" spans="6:7" x14ac:dyDescent="0.2">
      <c r="F1299" s="844"/>
      <c r="G1299" s="844"/>
    </row>
    <row r="1300" spans="6:7" x14ac:dyDescent="0.2">
      <c r="F1300" s="844"/>
      <c r="G1300" s="844"/>
    </row>
    <row r="1301" spans="6:7" x14ac:dyDescent="0.2">
      <c r="F1301" s="844"/>
      <c r="G1301" s="844"/>
    </row>
    <row r="1302" spans="6:7" x14ac:dyDescent="0.2">
      <c r="F1302" s="844"/>
      <c r="G1302" s="844"/>
    </row>
    <row r="1303" spans="6:7" x14ac:dyDescent="0.2">
      <c r="F1303" s="844"/>
      <c r="G1303" s="844"/>
    </row>
    <row r="1304" spans="6:7" x14ac:dyDescent="0.2">
      <c r="F1304" s="844"/>
      <c r="G1304" s="844"/>
    </row>
    <row r="1305" spans="6:7" x14ac:dyDescent="0.2">
      <c r="F1305" s="844"/>
      <c r="G1305" s="844"/>
    </row>
    <row r="1306" spans="6:7" x14ac:dyDescent="0.2">
      <c r="F1306" s="844"/>
      <c r="G1306" s="844"/>
    </row>
    <row r="1307" spans="6:7" x14ac:dyDescent="0.2">
      <c r="F1307" s="844"/>
      <c r="G1307" s="844"/>
    </row>
    <row r="1308" spans="6:7" x14ac:dyDescent="0.2">
      <c r="F1308" s="844"/>
      <c r="G1308" s="844"/>
    </row>
    <row r="1309" spans="6:7" x14ac:dyDescent="0.2">
      <c r="F1309" s="844"/>
      <c r="G1309" s="844"/>
    </row>
    <row r="1310" spans="6:7" x14ac:dyDescent="0.2">
      <c r="F1310" s="844"/>
      <c r="G1310" s="844"/>
    </row>
    <row r="1311" spans="6:7" x14ac:dyDescent="0.2">
      <c r="F1311" s="844"/>
      <c r="G1311" s="844"/>
    </row>
    <row r="1312" spans="6:7" x14ac:dyDescent="0.2">
      <c r="F1312" s="844"/>
      <c r="G1312" s="844"/>
    </row>
    <row r="1313" spans="6:7" x14ac:dyDescent="0.2">
      <c r="F1313" s="844"/>
      <c r="G1313" s="844"/>
    </row>
    <row r="1314" spans="6:7" x14ac:dyDescent="0.2">
      <c r="F1314" s="844"/>
      <c r="G1314" s="844"/>
    </row>
    <row r="1315" spans="6:7" x14ac:dyDescent="0.2">
      <c r="F1315" s="844"/>
      <c r="G1315" s="844"/>
    </row>
    <row r="1316" spans="6:7" x14ac:dyDescent="0.2">
      <c r="F1316" s="844"/>
      <c r="G1316" s="844"/>
    </row>
    <row r="1317" spans="6:7" x14ac:dyDescent="0.2">
      <c r="F1317" s="844"/>
      <c r="G1317" s="844"/>
    </row>
    <row r="1318" spans="6:7" x14ac:dyDescent="0.2">
      <c r="F1318" s="844"/>
      <c r="G1318" s="844"/>
    </row>
    <row r="1319" spans="6:7" x14ac:dyDescent="0.2">
      <c r="F1319" s="844"/>
      <c r="G1319" s="844"/>
    </row>
    <row r="1320" spans="6:7" x14ac:dyDescent="0.2">
      <c r="F1320" s="844"/>
      <c r="G1320" s="844"/>
    </row>
    <row r="1321" spans="6:7" x14ac:dyDescent="0.2">
      <c r="F1321" s="844"/>
      <c r="G1321" s="844"/>
    </row>
    <row r="1322" spans="6:7" x14ac:dyDescent="0.2">
      <c r="F1322" s="844"/>
      <c r="G1322" s="844"/>
    </row>
    <row r="1323" spans="6:7" x14ac:dyDescent="0.2">
      <c r="F1323" s="844"/>
      <c r="G1323" s="844"/>
    </row>
    <row r="1324" spans="6:7" x14ac:dyDescent="0.2">
      <c r="F1324" s="844"/>
      <c r="G1324" s="844"/>
    </row>
    <row r="1325" spans="6:7" x14ac:dyDescent="0.2">
      <c r="F1325" s="844"/>
      <c r="G1325" s="844"/>
    </row>
    <row r="1326" spans="6:7" x14ac:dyDescent="0.2">
      <c r="F1326" s="844"/>
      <c r="G1326" s="844"/>
    </row>
    <row r="1327" spans="6:7" x14ac:dyDescent="0.2">
      <c r="F1327" s="844"/>
      <c r="G1327" s="844"/>
    </row>
    <row r="1328" spans="6:7" x14ac:dyDescent="0.2">
      <c r="F1328" s="844"/>
      <c r="G1328" s="844"/>
    </row>
    <row r="1329" spans="6:7" x14ac:dyDescent="0.2">
      <c r="F1329" s="844"/>
      <c r="G1329" s="844"/>
    </row>
    <row r="1330" spans="6:7" x14ac:dyDescent="0.2">
      <c r="F1330" s="844"/>
      <c r="G1330" s="844"/>
    </row>
    <row r="1331" spans="6:7" x14ac:dyDescent="0.2">
      <c r="F1331" s="844"/>
      <c r="G1331" s="844"/>
    </row>
    <row r="1332" spans="6:7" x14ac:dyDescent="0.2">
      <c r="F1332" s="844"/>
      <c r="G1332" s="844"/>
    </row>
    <row r="1333" spans="6:7" x14ac:dyDescent="0.2">
      <c r="F1333" s="844"/>
      <c r="G1333" s="844"/>
    </row>
    <row r="1334" spans="6:7" x14ac:dyDescent="0.2">
      <c r="F1334" s="844"/>
      <c r="G1334" s="844"/>
    </row>
    <row r="1335" spans="6:7" x14ac:dyDescent="0.2">
      <c r="F1335" s="844"/>
      <c r="G1335" s="844"/>
    </row>
    <row r="1336" spans="6:7" x14ac:dyDescent="0.2">
      <c r="F1336" s="844"/>
      <c r="G1336" s="844"/>
    </row>
    <row r="1337" spans="6:7" x14ac:dyDescent="0.2">
      <c r="F1337" s="844"/>
      <c r="G1337" s="844"/>
    </row>
    <row r="1338" spans="6:7" x14ac:dyDescent="0.2">
      <c r="F1338" s="844"/>
      <c r="G1338" s="844"/>
    </row>
    <row r="1339" spans="6:7" x14ac:dyDescent="0.2">
      <c r="F1339" s="844"/>
      <c r="G1339" s="844"/>
    </row>
    <row r="1340" spans="6:7" x14ac:dyDescent="0.2">
      <c r="F1340" s="844"/>
      <c r="G1340" s="844"/>
    </row>
    <row r="1341" spans="6:7" x14ac:dyDescent="0.2">
      <c r="F1341" s="844"/>
      <c r="G1341" s="844"/>
    </row>
    <row r="1342" spans="6:7" x14ac:dyDescent="0.2">
      <c r="F1342" s="844"/>
      <c r="G1342" s="844"/>
    </row>
    <row r="1343" spans="6:7" x14ac:dyDescent="0.2">
      <c r="F1343" s="844"/>
      <c r="G1343" s="844"/>
    </row>
    <row r="1344" spans="6:7" x14ac:dyDescent="0.2">
      <c r="F1344" s="844"/>
      <c r="G1344" s="844"/>
    </row>
    <row r="1345" spans="6:7" x14ac:dyDescent="0.2">
      <c r="F1345" s="844"/>
      <c r="G1345" s="844"/>
    </row>
    <row r="1346" spans="6:7" x14ac:dyDescent="0.2">
      <c r="F1346" s="844"/>
      <c r="G1346" s="844"/>
    </row>
    <row r="1347" spans="6:7" x14ac:dyDescent="0.2">
      <c r="F1347" s="844"/>
      <c r="G1347" s="844"/>
    </row>
    <row r="1348" spans="6:7" x14ac:dyDescent="0.2">
      <c r="F1348" s="844"/>
      <c r="G1348" s="844"/>
    </row>
    <row r="1349" spans="6:7" x14ac:dyDescent="0.2">
      <c r="F1349" s="844"/>
      <c r="G1349" s="844"/>
    </row>
    <row r="1350" spans="6:7" x14ac:dyDescent="0.2">
      <c r="F1350" s="844"/>
      <c r="G1350" s="844"/>
    </row>
    <row r="1351" spans="6:7" x14ac:dyDescent="0.2">
      <c r="F1351" s="844"/>
      <c r="G1351" s="844"/>
    </row>
    <row r="1352" spans="6:7" x14ac:dyDescent="0.2">
      <c r="F1352" s="844"/>
      <c r="G1352" s="844"/>
    </row>
    <row r="1353" spans="6:7" x14ac:dyDescent="0.2">
      <c r="F1353" s="844"/>
      <c r="G1353" s="844"/>
    </row>
    <row r="1354" spans="6:7" x14ac:dyDescent="0.2">
      <c r="F1354" s="844"/>
      <c r="G1354" s="844"/>
    </row>
    <row r="1355" spans="6:7" x14ac:dyDescent="0.2">
      <c r="F1355" s="844"/>
      <c r="G1355" s="844"/>
    </row>
    <row r="1356" spans="6:7" x14ac:dyDescent="0.2">
      <c r="F1356" s="844"/>
      <c r="G1356" s="844"/>
    </row>
    <row r="1357" spans="6:7" x14ac:dyDescent="0.2">
      <c r="F1357" s="844"/>
      <c r="G1357" s="844"/>
    </row>
    <row r="1358" spans="6:7" x14ac:dyDescent="0.2">
      <c r="F1358" s="844"/>
      <c r="G1358" s="844"/>
    </row>
    <row r="1359" spans="6:7" x14ac:dyDescent="0.2">
      <c r="F1359" s="844"/>
      <c r="G1359" s="844"/>
    </row>
    <row r="1360" spans="6:7" x14ac:dyDescent="0.2">
      <c r="F1360" s="844"/>
      <c r="G1360" s="844"/>
    </row>
    <row r="1361" spans="6:7" x14ac:dyDescent="0.2">
      <c r="F1361" s="844"/>
      <c r="G1361" s="844"/>
    </row>
    <row r="1362" spans="6:7" x14ac:dyDescent="0.2">
      <c r="F1362" s="844"/>
      <c r="G1362" s="844"/>
    </row>
    <row r="1363" spans="6:7" x14ac:dyDescent="0.2">
      <c r="F1363" s="844"/>
      <c r="G1363" s="844"/>
    </row>
    <row r="1364" spans="6:7" x14ac:dyDescent="0.2">
      <c r="F1364" s="844"/>
      <c r="G1364" s="844"/>
    </row>
    <row r="1365" spans="6:7" x14ac:dyDescent="0.2">
      <c r="F1365" s="844"/>
      <c r="G1365" s="844"/>
    </row>
    <row r="1366" spans="6:7" x14ac:dyDescent="0.2">
      <c r="F1366" s="844"/>
      <c r="G1366" s="844"/>
    </row>
    <row r="1367" spans="6:7" x14ac:dyDescent="0.2">
      <c r="F1367" s="844"/>
      <c r="G1367" s="844"/>
    </row>
    <row r="1368" spans="6:7" x14ac:dyDescent="0.2">
      <c r="F1368" s="844"/>
      <c r="G1368" s="844"/>
    </row>
    <row r="1369" spans="6:7" x14ac:dyDescent="0.2">
      <c r="F1369" s="844"/>
      <c r="G1369" s="844"/>
    </row>
    <row r="1370" spans="6:7" x14ac:dyDescent="0.2">
      <c r="F1370" s="844"/>
      <c r="G1370" s="844"/>
    </row>
    <row r="1371" spans="6:7" x14ac:dyDescent="0.2">
      <c r="F1371" s="844"/>
      <c r="G1371" s="844"/>
    </row>
    <row r="1372" spans="6:7" x14ac:dyDescent="0.2">
      <c r="F1372" s="844"/>
      <c r="G1372" s="844"/>
    </row>
    <row r="1373" spans="6:7" x14ac:dyDescent="0.2">
      <c r="F1373" s="844"/>
      <c r="G1373" s="844"/>
    </row>
    <row r="1374" spans="6:7" x14ac:dyDescent="0.2">
      <c r="F1374" s="844"/>
      <c r="G1374" s="844"/>
    </row>
    <row r="1375" spans="6:7" x14ac:dyDescent="0.2">
      <c r="F1375" s="844"/>
      <c r="G1375" s="844"/>
    </row>
    <row r="1376" spans="6:7" x14ac:dyDescent="0.2">
      <c r="F1376" s="844"/>
      <c r="G1376" s="844"/>
    </row>
    <row r="1377" spans="6:7" x14ac:dyDescent="0.2">
      <c r="F1377" s="844"/>
      <c r="G1377" s="844"/>
    </row>
    <row r="1378" spans="6:7" x14ac:dyDescent="0.2">
      <c r="F1378" s="844"/>
      <c r="G1378" s="844"/>
    </row>
    <row r="1379" spans="6:7" x14ac:dyDescent="0.2">
      <c r="F1379" s="844"/>
      <c r="G1379" s="844"/>
    </row>
    <row r="1380" spans="6:7" x14ac:dyDescent="0.2">
      <c r="F1380" s="844"/>
      <c r="G1380" s="844"/>
    </row>
    <row r="1381" spans="6:7" x14ac:dyDescent="0.2">
      <c r="F1381" s="844"/>
      <c r="G1381" s="844"/>
    </row>
    <row r="1382" spans="6:7" x14ac:dyDescent="0.2">
      <c r="F1382" s="844"/>
      <c r="G1382" s="844"/>
    </row>
    <row r="1383" spans="6:7" x14ac:dyDescent="0.2">
      <c r="F1383" s="844"/>
      <c r="G1383" s="844"/>
    </row>
    <row r="1384" spans="6:7" x14ac:dyDescent="0.2">
      <c r="F1384" s="844"/>
      <c r="G1384" s="844"/>
    </row>
    <row r="1385" spans="6:7" x14ac:dyDescent="0.2">
      <c r="F1385" s="844"/>
      <c r="G1385" s="844"/>
    </row>
    <row r="1386" spans="6:7" x14ac:dyDescent="0.2">
      <c r="F1386" s="844"/>
      <c r="G1386" s="844"/>
    </row>
    <row r="1387" spans="6:7" x14ac:dyDescent="0.2">
      <c r="F1387" s="844"/>
      <c r="G1387" s="844"/>
    </row>
    <row r="1388" spans="6:7" x14ac:dyDescent="0.2">
      <c r="F1388" s="844"/>
      <c r="G1388" s="844"/>
    </row>
    <row r="1389" spans="6:7" x14ac:dyDescent="0.2">
      <c r="F1389" s="844"/>
      <c r="G1389" s="844"/>
    </row>
    <row r="1390" spans="6:7" x14ac:dyDescent="0.2">
      <c r="F1390" s="844"/>
      <c r="G1390" s="844"/>
    </row>
    <row r="1391" spans="6:7" x14ac:dyDescent="0.2">
      <c r="F1391" s="844"/>
      <c r="G1391" s="844"/>
    </row>
    <row r="1392" spans="6:7" x14ac:dyDescent="0.2">
      <c r="F1392" s="844"/>
      <c r="G1392" s="844"/>
    </row>
    <row r="1393" spans="6:7" x14ac:dyDescent="0.2">
      <c r="F1393" s="844"/>
      <c r="G1393" s="844"/>
    </row>
    <row r="1394" spans="6:7" x14ac:dyDescent="0.2">
      <c r="F1394" s="844"/>
      <c r="G1394" s="844"/>
    </row>
    <row r="1395" spans="6:7" x14ac:dyDescent="0.2">
      <c r="F1395" s="844"/>
      <c r="G1395" s="844"/>
    </row>
    <row r="1396" spans="6:7" x14ac:dyDescent="0.2">
      <c r="F1396" s="844"/>
      <c r="G1396" s="844"/>
    </row>
    <row r="1397" spans="6:7" x14ac:dyDescent="0.2">
      <c r="F1397" s="844"/>
      <c r="G1397" s="844"/>
    </row>
    <row r="1398" spans="6:7" x14ac:dyDescent="0.2">
      <c r="F1398" s="844"/>
      <c r="G1398" s="844"/>
    </row>
    <row r="1399" spans="6:7" x14ac:dyDescent="0.2">
      <c r="F1399" s="844"/>
      <c r="G1399" s="844"/>
    </row>
    <row r="1400" spans="6:7" x14ac:dyDescent="0.2">
      <c r="F1400" s="844"/>
      <c r="G1400" s="844"/>
    </row>
    <row r="1401" spans="6:7" x14ac:dyDescent="0.2">
      <c r="F1401" s="844"/>
      <c r="G1401" s="844"/>
    </row>
    <row r="1402" spans="6:7" x14ac:dyDescent="0.2">
      <c r="F1402" s="844"/>
      <c r="G1402" s="844"/>
    </row>
    <row r="1403" spans="6:7" x14ac:dyDescent="0.2">
      <c r="F1403" s="844"/>
      <c r="G1403" s="844"/>
    </row>
    <row r="1404" spans="6:7" x14ac:dyDescent="0.2">
      <c r="F1404" s="844"/>
      <c r="G1404" s="844"/>
    </row>
    <row r="1405" spans="6:7" x14ac:dyDescent="0.2">
      <c r="F1405" s="844"/>
      <c r="G1405" s="844"/>
    </row>
    <row r="1406" spans="6:7" x14ac:dyDescent="0.2">
      <c r="F1406" s="844"/>
      <c r="G1406" s="844"/>
    </row>
    <row r="1407" spans="6:7" x14ac:dyDescent="0.2">
      <c r="F1407" s="844"/>
      <c r="G1407" s="844"/>
    </row>
    <row r="1408" spans="6:7" x14ac:dyDescent="0.2">
      <c r="F1408" s="844"/>
      <c r="G1408" s="844"/>
    </row>
    <row r="1409" spans="6:7" x14ac:dyDescent="0.2">
      <c r="F1409" s="844"/>
      <c r="G1409" s="844"/>
    </row>
    <row r="1410" spans="6:7" x14ac:dyDescent="0.2">
      <c r="F1410" s="844"/>
      <c r="G1410" s="844"/>
    </row>
    <row r="1411" spans="6:7" x14ac:dyDescent="0.2">
      <c r="F1411" s="844"/>
      <c r="G1411" s="844"/>
    </row>
    <row r="1412" spans="6:7" x14ac:dyDescent="0.2">
      <c r="F1412" s="844"/>
      <c r="G1412" s="844"/>
    </row>
    <row r="1413" spans="6:7" x14ac:dyDescent="0.2">
      <c r="F1413" s="844"/>
      <c r="G1413" s="844"/>
    </row>
    <row r="1414" spans="6:7" x14ac:dyDescent="0.2">
      <c r="F1414" s="844"/>
      <c r="G1414" s="844"/>
    </row>
    <row r="1415" spans="6:7" x14ac:dyDescent="0.2">
      <c r="F1415" s="844"/>
      <c r="G1415" s="844"/>
    </row>
    <row r="1416" spans="6:7" x14ac:dyDescent="0.2">
      <c r="F1416" s="844"/>
      <c r="G1416" s="844"/>
    </row>
    <row r="1417" spans="6:7" x14ac:dyDescent="0.2">
      <c r="F1417" s="844"/>
      <c r="G1417" s="844"/>
    </row>
    <row r="1418" spans="6:7" x14ac:dyDescent="0.2">
      <c r="F1418" s="844"/>
      <c r="G1418" s="844"/>
    </row>
    <row r="1419" spans="6:7" x14ac:dyDescent="0.2">
      <c r="F1419" s="844"/>
      <c r="G1419" s="844"/>
    </row>
    <row r="1420" spans="6:7" x14ac:dyDescent="0.2">
      <c r="F1420" s="844"/>
      <c r="G1420" s="844"/>
    </row>
    <row r="1421" spans="6:7" x14ac:dyDescent="0.2">
      <c r="F1421" s="844"/>
      <c r="G1421" s="844"/>
    </row>
    <row r="1422" spans="6:7" x14ac:dyDescent="0.2">
      <c r="F1422" s="844"/>
      <c r="G1422" s="844"/>
    </row>
    <row r="1423" spans="6:7" x14ac:dyDescent="0.2">
      <c r="F1423" s="844"/>
      <c r="G1423" s="844"/>
    </row>
    <row r="1424" spans="6:7" x14ac:dyDescent="0.2">
      <c r="F1424" s="844"/>
      <c r="G1424" s="844"/>
    </row>
    <row r="1425" spans="6:7" x14ac:dyDescent="0.2">
      <c r="F1425" s="844"/>
      <c r="G1425" s="844"/>
    </row>
    <row r="1426" spans="6:7" x14ac:dyDescent="0.2">
      <c r="F1426" s="844"/>
      <c r="G1426" s="844"/>
    </row>
    <row r="1427" spans="6:7" x14ac:dyDescent="0.2">
      <c r="F1427" s="844"/>
      <c r="G1427" s="844"/>
    </row>
    <row r="1428" spans="6:7" x14ac:dyDescent="0.2">
      <c r="F1428" s="844"/>
      <c r="G1428" s="844"/>
    </row>
    <row r="1429" spans="6:7" x14ac:dyDescent="0.2">
      <c r="F1429" s="844"/>
      <c r="G1429" s="844"/>
    </row>
    <row r="1430" spans="6:7" x14ac:dyDescent="0.2">
      <c r="F1430" s="844"/>
      <c r="G1430" s="844"/>
    </row>
    <row r="1431" spans="6:7" x14ac:dyDescent="0.2">
      <c r="F1431" s="844"/>
      <c r="G1431" s="844"/>
    </row>
    <row r="1432" spans="6:7" x14ac:dyDescent="0.2">
      <c r="F1432" s="844"/>
      <c r="G1432" s="844"/>
    </row>
    <row r="1433" spans="6:7" x14ac:dyDescent="0.2">
      <c r="F1433" s="844"/>
      <c r="G1433" s="844"/>
    </row>
    <row r="1434" spans="6:7" x14ac:dyDescent="0.2">
      <c r="F1434" s="844"/>
      <c r="G1434" s="844"/>
    </row>
    <row r="1435" spans="6:7" x14ac:dyDescent="0.2">
      <c r="F1435" s="844"/>
      <c r="G1435" s="844"/>
    </row>
    <row r="1436" spans="6:7" x14ac:dyDescent="0.2">
      <c r="F1436" s="844"/>
      <c r="G1436" s="844"/>
    </row>
    <row r="1437" spans="6:7" x14ac:dyDescent="0.2">
      <c r="F1437" s="844"/>
      <c r="G1437" s="844"/>
    </row>
    <row r="1438" spans="6:7" x14ac:dyDescent="0.2">
      <c r="F1438" s="844"/>
      <c r="G1438" s="844"/>
    </row>
    <row r="1439" spans="6:7" x14ac:dyDescent="0.2">
      <c r="F1439" s="844"/>
      <c r="G1439" s="844"/>
    </row>
    <row r="1440" spans="6:7" x14ac:dyDescent="0.2">
      <c r="F1440" s="844"/>
      <c r="G1440" s="844"/>
    </row>
    <row r="1441" spans="6:7" x14ac:dyDescent="0.2">
      <c r="F1441" s="844"/>
      <c r="G1441" s="844"/>
    </row>
    <row r="1442" spans="6:7" x14ac:dyDescent="0.2">
      <c r="F1442" s="844"/>
      <c r="G1442" s="844"/>
    </row>
    <row r="1443" spans="6:7" x14ac:dyDescent="0.2">
      <c r="F1443" s="844"/>
      <c r="G1443" s="844"/>
    </row>
    <row r="1444" spans="6:7" x14ac:dyDescent="0.2">
      <c r="F1444" s="844"/>
      <c r="G1444" s="844"/>
    </row>
    <row r="1445" spans="6:7" x14ac:dyDescent="0.2">
      <c r="F1445" s="844"/>
      <c r="G1445" s="844"/>
    </row>
    <row r="1446" spans="6:7" x14ac:dyDescent="0.2">
      <c r="F1446" s="844"/>
      <c r="G1446" s="844"/>
    </row>
    <row r="1447" spans="6:7" x14ac:dyDescent="0.2">
      <c r="F1447" s="844"/>
      <c r="G1447" s="844"/>
    </row>
    <row r="1448" spans="6:7" x14ac:dyDescent="0.2">
      <c r="F1448" s="844"/>
      <c r="G1448" s="844"/>
    </row>
    <row r="1449" spans="6:7" x14ac:dyDescent="0.2">
      <c r="F1449" s="844"/>
      <c r="G1449" s="844"/>
    </row>
    <row r="1450" spans="6:7" x14ac:dyDescent="0.2">
      <c r="F1450" s="844"/>
      <c r="G1450" s="844"/>
    </row>
    <row r="1451" spans="6:7" x14ac:dyDescent="0.2">
      <c r="F1451" s="844"/>
      <c r="G1451" s="844"/>
    </row>
    <row r="1452" spans="6:7" x14ac:dyDescent="0.2">
      <c r="F1452" s="844"/>
      <c r="G1452" s="844"/>
    </row>
    <row r="1453" spans="6:7" x14ac:dyDescent="0.2">
      <c r="F1453" s="844"/>
      <c r="G1453" s="844"/>
    </row>
    <row r="1454" spans="6:7" x14ac:dyDescent="0.2">
      <c r="F1454" s="844"/>
      <c r="G1454" s="844"/>
    </row>
    <row r="1455" spans="6:7" x14ac:dyDescent="0.2">
      <c r="F1455" s="844"/>
      <c r="G1455" s="844"/>
    </row>
    <row r="1456" spans="6:7" x14ac:dyDescent="0.2">
      <c r="F1456" s="844"/>
      <c r="G1456" s="844"/>
    </row>
    <row r="1457" spans="6:7" x14ac:dyDescent="0.2">
      <c r="F1457" s="844"/>
      <c r="G1457" s="844"/>
    </row>
    <row r="1458" spans="6:7" x14ac:dyDescent="0.2">
      <c r="F1458" s="844"/>
      <c r="G1458" s="844"/>
    </row>
    <row r="1459" spans="6:7" x14ac:dyDescent="0.2">
      <c r="F1459" s="844"/>
      <c r="G1459" s="844"/>
    </row>
    <row r="1460" spans="6:7" x14ac:dyDescent="0.2">
      <c r="F1460" s="844"/>
      <c r="G1460" s="844"/>
    </row>
    <row r="1461" spans="6:7" x14ac:dyDescent="0.2">
      <c r="F1461" s="844"/>
      <c r="G1461" s="844"/>
    </row>
    <row r="1462" spans="6:7" x14ac:dyDescent="0.2">
      <c r="F1462" s="844"/>
      <c r="G1462" s="844"/>
    </row>
    <row r="1463" spans="6:7" x14ac:dyDescent="0.2">
      <c r="F1463" s="844"/>
      <c r="G1463" s="844"/>
    </row>
    <row r="1464" spans="6:7" x14ac:dyDescent="0.2">
      <c r="F1464" s="844"/>
      <c r="G1464" s="844"/>
    </row>
    <row r="1465" spans="6:7" x14ac:dyDescent="0.2">
      <c r="F1465" s="844"/>
      <c r="G1465" s="844"/>
    </row>
    <row r="1466" spans="6:7" x14ac:dyDescent="0.2">
      <c r="F1466" s="844"/>
      <c r="G1466" s="844"/>
    </row>
    <row r="1467" spans="6:7" x14ac:dyDescent="0.2">
      <c r="F1467" s="844"/>
      <c r="G1467" s="844"/>
    </row>
    <row r="1468" spans="6:7" x14ac:dyDescent="0.2">
      <c r="F1468" s="844"/>
      <c r="G1468" s="844"/>
    </row>
    <row r="1469" spans="6:7" x14ac:dyDescent="0.2">
      <c r="F1469" s="844"/>
      <c r="G1469" s="844"/>
    </row>
    <row r="1470" spans="6:7" x14ac:dyDescent="0.2">
      <c r="F1470" s="844"/>
      <c r="G1470" s="844"/>
    </row>
    <row r="1471" spans="6:7" x14ac:dyDescent="0.2">
      <c r="F1471" s="844"/>
      <c r="G1471" s="844"/>
    </row>
    <row r="1472" spans="6:7" x14ac:dyDescent="0.2">
      <c r="F1472" s="844"/>
      <c r="G1472" s="844"/>
    </row>
    <row r="1473" spans="6:7" x14ac:dyDescent="0.2">
      <c r="F1473" s="844"/>
      <c r="G1473" s="844"/>
    </row>
    <row r="1474" spans="6:7" x14ac:dyDescent="0.2">
      <c r="F1474" s="844"/>
      <c r="G1474" s="844"/>
    </row>
    <row r="1475" spans="6:7" x14ac:dyDescent="0.2">
      <c r="F1475" s="844"/>
      <c r="G1475" s="844"/>
    </row>
    <row r="1476" spans="6:7" x14ac:dyDescent="0.2">
      <c r="F1476" s="844"/>
      <c r="G1476" s="844"/>
    </row>
    <row r="1477" spans="6:7" x14ac:dyDescent="0.2">
      <c r="F1477" s="844"/>
      <c r="G1477" s="844"/>
    </row>
    <row r="1478" spans="6:7" x14ac:dyDescent="0.2">
      <c r="F1478" s="844"/>
      <c r="G1478" s="844"/>
    </row>
    <row r="1479" spans="6:7" x14ac:dyDescent="0.2">
      <c r="F1479" s="844"/>
      <c r="G1479" s="844"/>
    </row>
    <row r="1480" spans="6:7" x14ac:dyDescent="0.2">
      <c r="F1480" s="844"/>
      <c r="G1480" s="844"/>
    </row>
    <row r="1481" spans="6:7" x14ac:dyDescent="0.2">
      <c r="F1481" s="844"/>
      <c r="G1481" s="844"/>
    </row>
    <row r="1482" spans="6:7" x14ac:dyDescent="0.2">
      <c r="F1482" s="844"/>
      <c r="G1482" s="844"/>
    </row>
    <row r="1483" spans="6:7" x14ac:dyDescent="0.2">
      <c r="F1483" s="844"/>
      <c r="G1483" s="844"/>
    </row>
    <row r="1484" spans="6:7" x14ac:dyDescent="0.2">
      <c r="F1484" s="844"/>
      <c r="G1484" s="844"/>
    </row>
    <row r="1485" spans="6:7" x14ac:dyDescent="0.2">
      <c r="F1485" s="844"/>
      <c r="G1485" s="844"/>
    </row>
    <row r="1486" spans="6:7" x14ac:dyDescent="0.2">
      <c r="F1486" s="844"/>
      <c r="G1486" s="844"/>
    </row>
    <row r="1487" spans="6:7" x14ac:dyDescent="0.2">
      <c r="F1487" s="844"/>
      <c r="G1487" s="844"/>
    </row>
    <row r="1488" spans="6:7" x14ac:dyDescent="0.2">
      <c r="F1488" s="844"/>
      <c r="G1488" s="844"/>
    </row>
    <row r="1489" spans="6:7" x14ac:dyDescent="0.2">
      <c r="F1489" s="844"/>
      <c r="G1489" s="844"/>
    </row>
    <row r="1490" spans="6:7" x14ac:dyDescent="0.2">
      <c r="F1490" s="844"/>
      <c r="G1490" s="844"/>
    </row>
    <row r="1491" spans="6:7" x14ac:dyDescent="0.2">
      <c r="F1491" s="844"/>
      <c r="G1491" s="844"/>
    </row>
    <row r="1492" spans="6:7" x14ac:dyDescent="0.2">
      <c r="F1492" s="844"/>
      <c r="G1492" s="844"/>
    </row>
    <row r="1493" spans="6:7" x14ac:dyDescent="0.2">
      <c r="F1493" s="844"/>
      <c r="G1493" s="844"/>
    </row>
    <row r="1494" spans="6:7" x14ac:dyDescent="0.2">
      <c r="F1494" s="844"/>
      <c r="G1494" s="844"/>
    </row>
    <row r="1495" spans="6:7" x14ac:dyDescent="0.2">
      <c r="F1495" s="844"/>
      <c r="G1495" s="844"/>
    </row>
    <row r="1496" spans="6:7" x14ac:dyDescent="0.2">
      <c r="F1496" s="844"/>
      <c r="G1496" s="844"/>
    </row>
    <row r="1497" spans="6:7" x14ac:dyDescent="0.2">
      <c r="F1497" s="844"/>
      <c r="G1497" s="844"/>
    </row>
    <row r="1498" spans="6:7" x14ac:dyDescent="0.2">
      <c r="F1498" s="844"/>
      <c r="G1498" s="844"/>
    </row>
    <row r="1499" spans="6:7" x14ac:dyDescent="0.2">
      <c r="F1499" s="844"/>
      <c r="G1499" s="844"/>
    </row>
    <row r="1500" spans="6:7" x14ac:dyDescent="0.2">
      <c r="F1500" s="844"/>
      <c r="G1500" s="844"/>
    </row>
    <row r="1501" spans="6:7" x14ac:dyDescent="0.2">
      <c r="F1501" s="844"/>
      <c r="G1501" s="844"/>
    </row>
    <row r="1502" spans="6:7" x14ac:dyDescent="0.2">
      <c r="F1502" s="844"/>
      <c r="G1502" s="844"/>
    </row>
    <row r="1503" spans="6:7" x14ac:dyDescent="0.2">
      <c r="F1503" s="844"/>
      <c r="G1503" s="844"/>
    </row>
    <row r="1504" spans="6:7" x14ac:dyDescent="0.2">
      <c r="F1504" s="844"/>
      <c r="G1504" s="844"/>
    </row>
    <row r="1505" spans="6:7" x14ac:dyDescent="0.2">
      <c r="F1505" s="844"/>
      <c r="G1505" s="844"/>
    </row>
    <row r="1506" spans="6:7" x14ac:dyDescent="0.2">
      <c r="F1506" s="844"/>
      <c r="G1506" s="844"/>
    </row>
    <row r="1507" spans="6:7" x14ac:dyDescent="0.2">
      <c r="F1507" s="844"/>
      <c r="G1507" s="844"/>
    </row>
    <row r="1508" spans="6:7" x14ac:dyDescent="0.2">
      <c r="F1508" s="844"/>
      <c r="G1508" s="844"/>
    </row>
    <row r="1509" spans="6:7" x14ac:dyDescent="0.2">
      <c r="F1509" s="844"/>
      <c r="G1509" s="844"/>
    </row>
    <row r="1510" spans="6:7" x14ac:dyDescent="0.2">
      <c r="F1510" s="844"/>
      <c r="G1510" s="844"/>
    </row>
    <row r="1511" spans="6:7" x14ac:dyDescent="0.2">
      <c r="F1511" s="844"/>
      <c r="G1511" s="844"/>
    </row>
    <row r="1512" spans="6:7" x14ac:dyDescent="0.2">
      <c r="F1512" s="844"/>
      <c r="G1512" s="844"/>
    </row>
    <row r="1513" spans="6:7" x14ac:dyDescent="0.2">
      <c r="F1513" s="844"/>
      <c r="G1513" s="844"/>
    </row>
    <row r="1514" spans="6:7" x14ac:dyDescent="0.2">
      <c r="F1514" s="844"/>
      <c r="G1514" s="844"/>
    </row>
    <row r="1515" spans="6:7" x14ac:dyDescent="0.2">
      <c r="F1515" s="844"/>
      <c r="G1515" s="844"/>
    </row>
    <row r="1516" spans="6:7" x14ac:dyDescent="0.2">
      <c r="F1516" s="844"/>
      <c r="G1516" s="844"/>
    </row>
    <row r="1517" spans="6:7" x14ac:dyDescent="0.2">
      <c r="F1517" s="844"/>
      <c r="G1517" s="844"/>
    </row>
    <row r="1518" spans="6:7" x14ac:dyDescent="0.2">
      <c r="F1518" s="844"/>
      <c r="G1518" s="844"/>
    </row>
    <row r="1519" spans="6:7" x14ac:dyDescent="0.2">
      <c r="F1519" s="844"/>
      <c r="G1519" s="844"/>
    </row>
    <row r="1520" spans="6:7" x14ac:dyDescent="0.2">
      <c r="F1520" s="844"/>
      <c r="G1520" s="844"/>
    </row>
    <row r="1521" spans="6:7" x14ac:dyDescent="0.2">
      <c r="F1521" s="844"/>
      <c r="G1521" s="844"/>
    </row>
    <row r="1522" spans="6:7" x14ac:dyDescent="0.2">
      <c r="F1522" s="844"/>
      <c r="G1522" s="844"/>
    </row>
    <row r="1523" spans="6:7" x14ac:dyDescent="0.2">
      <c r="F1523" s="844"/>
      <c r="G1523" s="844"/>
    </row>
    <row r="1524" spans="6:7" x14ac:dyDescent="0.2">
      <c r="F1524" s="844"/>
      <c r="G1524" s="844"/>
    </row>
    <row r="1525" spans="6:7" x14ac:dyDescent="0.2">
      <c r="F1525" s="844"/>
      <c r="G1525" s="844"/>
    </row>
    <row r="1526" spans="6:7" x14ac:dyDescent="0.2">
      <c r="F1526" s="844"/>
      <c r="G1526" s="844"/>
    </row>
    <row r="1527" spans="6:7" x14ac:dyDescent="0.2">
      <c r="F1527" s="844"/>
      <c r="G1527" s="844"/>
    </row>
    <row r="1528" spans="6:7" x14ac:dyDescent="0.2">
      <c r="F1528" s="844"/>
      <c r="G1528" s="844"/>
    </row>
    <row r="1529" spans="6:7" x14ac:dyDescent="0.2">
      <c r="F1529" s="844"/>
      <c r="G1529" s="844"/>
    </row>
    <row r="1530" spans="6:7" x14ac:dyDescent="0.2">
      <c r="F1530" s="844"/>
      <c r="G1530" s="844"/>
    </row>
    <row r="1531" spans="6:7" x14ac:dyDescent="0.2">
      <c r="F1531" s="844"/>
      <c r="G1531" s="844"/>
    </row>
    <row r="1532" spans="6:7" x14ac:dyDescent="0.2">
      <c r="F1532" s="844"/>
      <c r="G1532" s="844"/>
    </row>
    <row r="1533" spans="6:7" x14ac:dyDescent="0.2">
      <c r="F1533" s="844"/>
      <c r="G1533" s="844"/>
    </row>
    <row r="1534" spans="6:7" x14ac:dyDescent="0.2">
      <c r="F1534" s="844"/>
      <c r="G1534" s="844"/>
    </row>
    <row r="1535" spans="6:7" x14ac:dyDescent="0.2">
      <c r="F1535" s="844"/>
      <c r="G1535" s="844"/>
    </row>
    <row r="1536" spans="6:7" x14ac:dyDescent="0.2">
      <c r="F1536" s="844"/>
      <c r="G1536" s="844"/>
    </row>
    <row r="1537" spans="6:7" x14ac:dyDescent="0.2">
      <c r="F1537" s="844"/>
      <c r="G1537" s="844"/>
    </row>
    <row r="1538" spans="6:7" x14ac:dyDescent="0.2">
      <c r="F1538" s="844"/>
      <c r="G1538" s="844"/>
    </row>
    <row r="1539" spans="6:7" x14ac:dyDescent="0.2">
      <c r="F1539" s="844"/>
      <c r="G1539" s="844"/>
    </row>
    <row r="1540" spans="6:7" x14ac:dyDescent="0.2">
      <c r="F1540" s="844"/>
      <c r="G1540" s="844"/>
    </row>
    <row r="1541" spans="6:7" x14ac:dyDescent="0.2">
      <c r="F1541" s="844"/>
      <c r="G1541" s="844"/>
    </row>
    <row r="1542" spans="6:7" x14ac:dyDescent="0.2">
      <c r="F1542" s="844"/>
      <c r="G1542" s="844"/>
    </row>
    <row r="1543" spans="6:7" x14ac:dyDescent="0.2">
      <c r="F1543" s="844"/>
      <c r="G1543" s="844"/>
    </row>
    <row r="1544" spans="6:7" x14ac:dyDescent="0.2">
      <c r="F1544" s="844"/>
      <c r="G1544" s="844"/>
    </row>
    <row r="1545" spans="6:7" x14ac:dyDescent="0.2">
      <c r="F1545" s="844"/>
      <c r="G1545" s="844"/>
    </row>
    <row r="1546" spans="6:7" x14ac:dyDescent="0.2">
      <c r="F1546" s="844"/>
      <c r="G1546" s="844"/>
    </row>
    <row r="1547" spans="6:7" x14ac:dyDescent="0.2">
      <c r="F1547" s="844"/>
      <c r="G1547" s="844"/>
    </row>
    <row r="1548" spans="6:7" x14ac:dyDescent="0.2">
      <c r="F1548" s="844"/>
      <c r="G1548" s="844"/>
    </row>
    <row r="1549" spans="6:7" x14ac:dyDescent="0.2">
      <c r="F1549" s="844"/>
      <c r="G1549" s="844"/>
    </row>
    <row r="1550" spans="6:7" x14ac:dyDescent="0.2">
      <c r="F1550" s="844"/>
      <c r="G1550" s="844"/>
    </row>
    <row r="1551" spans="6:7" x14ac:dyDescent="0.2">
      <c r="F1551" s="844"/>
      <c r="G1551" s="844"/>
    </row>
    <row r="1552" spans="6:7" x14ac:dyDescent="0.2">
      <c r="F1552" s="844"/>
      <c r="G1552" s="844"/>
    </row>
    <row r="1553" spans="6:7" x14ac:dyDescent="0.2">
      <c r="F1553" s="844"/>
      <c r="G1553" s="844"/>
    </row>
    <row r="1554" spans="6:7" x14ac:dyDescent="0.2">
      <c r="F1554" s="844"/>
      <c r="G1554" s="844"/>
    </row>
    <row r="1555" spans="6:7" x14ac:dyDescent="0.2">
      <c r="F1555" s="844"/>
      <c r="G1555" s="844"/>
    </row>
    <row r="1556" spans="6:7" x14ac:dyDescent="0.2">
      <c r="F1556" s="844"/>
      <c r="G1556" s="844"/>
    </row>
    <row r="1557" spans="6:7" x14ac:dyDescent="0.2">
      <c r="F1557" s="844"/>
      <c r="G1557" s="844"/>
    </row>
    <row r="1558" spans="6:7" x14ac:dyDescent="0.2">
      <c r="F1558" s="844"/>
      <c r="G1558" s="844"/>
    </row>
    <row r="1559" spans="6:7" x14ac:dyDescent="0.2">
      <c r="F1559" s="844"/>
      <c r="G1559" s="844"/>
    </row>
    <row r="1560" spans="6:7" x14ac:dyDescent="0.2">
      <c r="F1560" s="844"/>
      <c r="G1560" s="844"/>
    </row>
    <row r="1561" spans="6:7" x14ac:dyDescent="0.2">
      <c r="F1561" s="844"/>
      <c r="G1561" s="844"/>
    </row>
    <row r="1562" spans="6:7" x14ac:dyDescent="0.2">
      <c r="F1562" s="844"/>
      <c r="G1562" s="844"/>
    </row>
    <row r="1563" spans="6:7" x14ac:dyDescent="0.2">
      <c r="F1563" s="844"/>
      <c r="G1563" s="844"/>
    </row>
    <row r="1564" spans="6:7" x14ac:dyDescent="0.2">
      <c r="F1564" s="844"/>
      <c r="G1564" s="844"/>
    </row>
    <row r="1565" spans="6:7" x14ac:dyDescent="0.2">
      <c r="F1565" s="844"/>
      <c r="G1565" s="844"/>
    </row>
    <row r="1566" spans="6:7" x14ac:dyDescent="0.2">
      <c r="F1566" s="844"/>
      <c r="G1566" s="844"/>
    </row>
    <row r="1567" spans="6:7" x14ac:dyDescent="0.2">
      <c r="F1567" s="844"/>
      <c r="G1567" s="844"/>
    </row>
    <row r="1568" spans="6:7" x14ac:dyDescent="0.2">
      <c r="F1568" s="844"/>
      <c r="G1568" s="844"/>
    </row>
    <row r="1569" spans="6:7" x14ac:dyDescent="0.2">
      <c r="F1569" s="844"/>
      <c r="G1569" s="844"/>
    </row>
    <row r="1570" spans="6:7" x14ac:dyDescent="0.2">
      <c r="F1570" s="844"/>
      <c r="G1570" s="844"/>
    </row>
    <row r="1571" spans="6:7" x14ac:dyDescent="0.2">
      <c r="F1571" s="844"/>
      <c r="G1571" s="844"/>
    </row>
    <row r="1572" spans="6:7" x14ac:dyDescent="0.2">
      <c r="F1572" s="844"/>
      <c r="G1572" s="844"/>
    </row>
    <row r="1573" spans="6:7" x14ac:dyDescent="0.2">
      <c r="F1573" s="844"/>
      <c r="G1573" s="844"/>
    </row>
    <row r="1574" spans="6:7" x14ac:dyDescent="0.2">
      <c r="F1574" s="844"/>
      <c r="G1574" s="844"/>
    </row>
    <row r="1575" spans="6:7" x14ac:dyDescent="0.2">
      <c r="F1575" s="844"/>
      <c r="G1575" s="844"/>
    </row>
    <row r="1576" spans="6:7" x14ac:dyDescent="0.2">
      <c r="F1576" s="844"/>
      <c r="G1576" s="844"/>
    </row>
    <row r="1577" spans="6:7" x14ac:dyDescent="0.2">
      <c r="F1577" s="844"/>
      <c r="G1577" s="844"/>
    </row>
    <row r="1578" spans="6:7" x14ac:dyDescent="0.2">
      <c r="F1578" s="844"/>
      <c r="G1578" s="844"/>
    </row>
    <row r="1579" spans="6:7" x14ac:dyDescent="0.2">
      <c r="F1579" s="844"/>
      <c r="G1579" s="844"/>
    </row>
    <row r="1580" spans="6:7" x14ac:dyDescent="0.2">
      <c r="F1580" s="844"/>
      <c r="G1580" s="844"/>
    </row>
    <row r="1581" spans="6:7" x14ac:dyDescent="0.2">
      <c r="F1581" s="844"/>
      <c r="G1581" s="844"/>
    </row>
    <row r="1582" spans="6:7" x14ac:dyDescent="0.2">
      <c r="F1582" s="844"/>
      <c r="G1582" s="844"/>
    </row>
    <row r="1583" spans="6:7" x14ac:dyDescent="0.2">
      <c r="F1583" s="844"/>
      <c r="G1583" s="844"/>
    </row>
    <row r="1584" spans="6:7" x14ac:dyDescent="0.2">
      <c r="F1584" s="844"/>
      <c r="G1584" s="844"/>
    </row>
    <row r="1585" spans="6:7" x14ac:dyDescent="0.2">
      <c r="F1585" s="844"/>
      <c r="G1585" s="844"/>
    </row>
    <row r="1586" spans="6:7" x14ac:dyDescent="0.2">
      <c r="F1586" s="844"/>
      <c r="G1586" s="844"/>
    </row>
    <row r="1587" spans="6:7" x14ac:dyDescent="0.2">
      <c r="F1587" s="844"/>
      <c r="G1587" s="844"/>
    </row>
    <row r="1588" spans="6:7" x14ac:dyDescent="0.2">
      <c r="F1588" s="844"/>
      <c r="G1588" s="844"/>
    </row>
    <row r="1589" spans="6:7" x14ac:dyDescent="0.2">
      <c r="F1589" s="844"/>
      <c r="G1589" s="844"/>
    </row>
    <row r="1590" spans="6:7" x14ac:dyDescent="0.2">
      <c r="F1590" s="844"/>
      <c r="G1590" s="844"/>
    </row>
    <row r="1591" spans="6:7" x14ac:dyDescent="0.2">
      <c r="F1591" s="844"/>
      <c r="G1591" s="844"/>
    </row>
    <row r="1592" spans="6:7" x14ac:dyDescent="0.2">
      <c r="F1592" s="844"/>
      <c r="G1592" s="844"/>
    </row>
    <row r="1593" spans="6:7" x14ac:dyDescent="0.2">
      <c r="F1593" s="844"/>
      <c r="G1593" s="844"/>
    </row>
    <row r="1594" spans="6:7" x14ac:dyDescent="0.2">
      <c r="F1594" s="844"/>
      <c r="G1594" s="844"/>
    </row>
    <row r="1595" spans="6:7" x14ac:dyDescent="0.2">
      <c r="F1595" s="844"/>
      <c r="G1595" s="844"/>
    </row>
    <row r="1596" spans="6:7" x14ac:dyDescent="0.2">
      <c r="F1596" s="844"/>
      <c r="G1596" s="844"/>
    </row>
    <row r="1597" spans="6:7" x14ac:dyDescent="0.2">
      <c r="F1597" s="844"/>
      <c r="G1597" s="844"/>
    </row>
    <row r="1598" spans="6:7" x14ac:dyDescent="0.2">
      <c r="F1598" s="844"/>
      <c r="G1598" s="844"/>
    </row>
    <row r="1599" spans="6:7" x14ac:dyDescent="0.2">
      <c r="F1599" s="844"/>
      <c r="G1599" s="844"/>
    </row>
    <row r="1600" spans="6:7" x14ac:dyDescent="0.2">
      <c r="F1600" s="844"/>
      <c r="G1600" s="844"/>
    </row>
    <row r="1601" spans="6:7" x14ac:dyDescent="0.2">
      <c r="F1601" s="844"/>
      <c r="G1601" s="844"/>
    </row>
    <row r="1602" spans="6:7" x14ac:dyDescent="0.2">
      <c r="F1602" s="844"/>
      <c r="G1602" s="844"/>
    </row>
    <row r="1603" spans="6:7" x14ac:dyDescent="0.2">
      <c r="F1603" s="844"/>
      <c r="G1603" s="844"/>
    </row>
    <row r="1604" spans="6:7" x14ac:dyDescent="0.2">
      <c r="F1604" s="844"/>
      <c r="G1604" s="844"/>
    </row>
    <row r="1605" spans="6:7" x14ac:dyDescent="0.2">
      <c r="F1605" s="844"/>
      <c r="G1605" s="844"/>
    </row>
    <row r="1606" spans="6:7" x14ac:dyDescent="0.2">
      <c r="F1606" s="844"/>
      <c r="G1606" s="844"/>
    </row>
    <row r="1607" spans="6:7" x14ac:dyDescent="0.2">
      <c r="F1607" s="844"/>
      <c r="G1607" s="844"/>
    </row>
    <row r="1608" spans="6:7" x14ac:dyDescent="0.2">
      <c r="F1608" s="844"/>
      <c r="G1608" s="844"/>
    </row>
    <row r="1609" spans="6:7" x14ac:dyDescent="0.2">
      <c r="F1609" s="844"/>
      <c r="G1609" s="844"/>
    </row>
    <row r="1610" spans="6:7" x14ac:dyDescent="0.2">
      <c r="F1610" s="844"/>
      <c r="G1610" s="844"/>
    </row>
    <row r="1611" spans="6:7" x14ac:dyDescent="0.2">
      <c r="F1611" s="844"/>
      <c r="G1611" s="844"/>
    </row>
    <row r="1612" spans="6:7" x14ac:dyDescent="0.2">
      <c r="F1612" s="844"/>
      <c r="G1612" s="844"/>
    </row>
    <row r="1613" spans="6:7" x14ac:dyDescent="0.2">
      <c r="F1613" s="844"/>
      <c r="G1613" s="844"/>
    </row>
    <row r="1614" spans="6:7" x14ac:dyDescent="0.2">
      <c r="F1614" s="844"/>
      <c r="G1614" s="844"/>
    </row>
    <row r="1615" spans="6:7" x14ac:dyDescent="0.2">
      <c r="F1615" s="844"/>
      <c r="G1615" s="844"/>
    </row>
    <row r="1616" spans="6:7" x14ac:dyDescent="0.2">
      <c r="F1616" s="844"/>
      <c r="G1616" s="844"/>
    </row>
    <row r="1617" spans="6:7" x14ac:dyDescent="0.2">
      <c r="F1617" s="844"/>
      <c r="G1617" s="844"/>
    </row>
    <row r="1618" spans="6:7" x14ac:dyDescent="0.2">
      <c r="F1618" s="844"/>
      <c r="G1618" s="844"/>
    </row>
    <row r="1619" spans="6:7" x14ac:dyDescent="0.2">
      <c r="F1619" s="844"/>
      <c r="G1619" s="844"/>
    </row>
    <row r="1620" spans="6:7" x14ac:dyDescent="0.2">
      <c r="F1620" s="844"/>
      <c r="G1620" s="844"/>
    </row>
    <row r="1621" spans="6:7" x14ac:dyDescent="0.2">
      <c r="F1621" s="844"/>
      <c r="G1621" s="844"/>
    </row>
    <row r="1622" spans="6:7" x14ac:dyDescent="0.2">
      <c r="F1622" s="844"/>
      <c r="G1622" s="844"/>
    </row>
    <row r="1623" spans="6:7" x14ac:dyDescent="0.2">
      <c r="F1623" s="844"/>
      <c r="G1623" s="844"/>
    </row>
    <row r="1624" spans="6:7" x14ac:dyDescent="0.2">
      <c r="F1624" s="844"/>
      <c r="G1624" s="844"/>
    </row>
    <row r="1625" spans="6:7" x14ac:dyDescent="0.2">
      <c r="F1625" s="844"/>
      <c r="G1625" s="844"/>
    </row>
    <row r="1626" spans="6:7" x14ac:dyDescent="0.2">
      <c r="F1626" s="844"/>
      <c r="G1626" s="844"/>
    </row>
    <row r="1627" spans="6:7" x14ac:dyDescent="0.2">
      <c r="F1627" s="844"/>
      <c r="G1627" s="844"/>
    </row>
    <row r="1628" spans="6:7" x14ac:dyDescent="0.2">
      <c r="F1628" s="844"/>
      <c r="G1628" s="844"/>
    </row>
    <row r="1629" spans="6:7" x14ac:dyDescent="0.2">
      <c r="F1629" s="844"/>
      <c r="G1629" s="844"/>
    </row>
    <row r="1630" spans="6:7" x14ac:dyDescent="0.2">
      <c r="F1630" s="844"/>
      <c r="G1630" s="844"/>
    </row>
    <row r="1631" spans="6:7" x14ac:dyDescent="0.2">
      <c r="F1631" s="844"/>
      <c r="G1631" s="844"/>
    </row>
    <row r="1632" spans="6:7" x14ac:dyDescent="0.2">
      <c r="F1632" s="844"/>
      <c r="G1632" s="844"/>
    </row>
    <row r="1633" spans="6:7" x14ac:dyDescent="0.2">
      <c r="F1633" s="844"/>
      <c r="G1633" s="844"/>
    </row>
    <row r="1634" spans="6:7" x14ac:dyDescent="0.2">
      <c r="F1634" s="844"/>
      <c r="G1634" s="844"/>
    </row>
    <row r="1635" spans="6:7" x14ac:dyDescent="0.2">
      <c r="F1635" s="844"/>
      <c r="G1635" s="844"/>
    </row>
    <row r="1636" spans="6:7" x14ac:dyDescent="0.2">
      <c r="F1636" s="844"/>
      <c r="G1636" s="844"/>
    </row>
    <row r="1637" spans="6:7" x14ac:dyDescent="0.2">
      <c r="F1637" s="844"/>
      <c r="G1637" s="844"/>
    </row>
    <row r="1638" spans="6:7" x14ac:dyDescent="0.2">
      <c r="F1638" s="844"/>
      <c r="G1638" s="844"/>
    </row>
    <row r="1639" spans="6:7" x14ac:dyDescent="0.2">
      <c r="F1639" s="844"/>
      <c r="G1639" s="844"/>
    </row>
    <row r="1640" spans="6:7" x14ac:dyDescent="0.2">
      <c r="F1640" s="844"/>
      <c r="G1640" s="844"/>
    </row>
    <row r="1641" spans="6:7" x14ac:dyDescent="0.2">
      <c r="F1641" s="844"/>
      <c r="G1641" s="844"/>
    </row>
    <row r="1642" spans="6:7" x14ac:dyDescent="0.2">
      <c r="F1642" s="844"/>
      <c r="G1642" s="844"/>
    </row>
    <row r="1643" spans="6:7" x14ac:dyDescent="0.2">
      <c r="F1643" s="844"/>
      <c r="G1643" s="844"/>
    </row>
    <row r="1644" spans="6:7" x14ac:dyDescent="0.2">
      <c r="F1644" s="844"/>
      <c r="G1644" s="844"/>
    </row>
    <row r="1645" spans="6:7" x14ac:dyDescent="0.2">
      <c r="F1645" s="844"/>
      <c r="G1645" s="844"/>
    </row>
    <row r="1646" spans="6:7" x14ac:dyDescent="0.2">
      <c r="F1646" s="844"/>
      <c r="G1646" s="844"/>
    </row>
    <row r="1647" spans="6:7" x14ac:dyDescent="0.2">
      <c r="F1647" s="844"/>
      <c r="G1647" s="844"/>
    </row>
    <row r="1648" spans="6:7" x14ac:dyDescent="0.2">
      <c r="F1648" s="844"/>
      <c r="G1648" s="844"/>
    </row>
    <row r="1649" spans="6:7" x14ac:dyDescent="0.2">
      <c r="F1649" s="844"/>
      <c r="G1649" s="844"/>
    </row>
    <row r="1650" spans="6:7" x14ac:dyDescent="0.2">
      <c r="F1650" s="844"/>
      <c r="G1650" s="844"/>
    </row>
    <row r="1651" spans="6:7" x14ac:dyDescent="0.2">
      <c r="F1651" s="844"/>
      <c r="G1651" s="844"/>
    </row>
    <row r="1652" spans="6:7" x14ac:dyDescent="0.2">
      <c r="F1652" s="844"/>
      <c r="G1652" s="844"/>
    </row>
    <row r="1653" spans="6:7" x14ac:dyDescent="0.2">
      <c r="F1653" s="844"/>
      <c r="G1653" s="844"/>
    </row>
    <row r="1654" spans="6:7" x14ac:dyDescent="0.2">
      <c r="F1654" s="844"/>
      <c r="G1654" s="844"/>
    </row>
    <row r="1655" spans="6:7" x14ac:dyDescent="0.2">
      <c r="F1655" s="844"/>
      <c r="G1655" s="844"/>
    </row>
    <row r="1656" spans="6:7" x14ac:dyDescent="0.2">
      <c r="F1656" s="844"/>
      <c r="G1656" s="844"/>
    </row>
    <row r="1657" spans="6:7" x14ac:dyDescent="0.2">
      <c r="F1657" s="844"/>
      <c r="G1657" s="844"/>
    </row>
    <row r="1658" spans="6:7" x14ac:dyDescent="0.2">
      <c r="F1658" s="844"/>
      <c r="G1658" s="844"/>
    </row>
    <row r="1659" spans="6:7" x14ac:dyDescent="0.2">
      <c r="F1659" s="844"/>
      <c r="G1659" s="844"/>
    </row>
    <row r="1660" spans="6:7" x14ac:dyDescent="0.2">
      <c r="F1660" s="844"/>
      <c r="G1660" s="844"/>
    </row>
    <row r="1661" spans="6:7" x14ac:dyDescent="0.2">
      <c r="F1661" s="844"/>
      <c r="G1661" s="844"/>
    </row>
    <row r="1662" spans="6:7" x14ac:dyDescent="0.2">
      <c r="F1662" s="844"/>
      <c r="G1662" s="844"/>
    </row>
    <row r="1663" spans="6:7" x14ac:dyDescent="0.2">
      <c r="F1663" s="844"/>
      <c r="G1663" s="844"/>
    </row>
    <row r="1664" spans="6:7" x14ac:dyDescent="0.2">
      <c r="F1664" s="844"/>
      <c r="G1664" s="844"/>
    </row>
    <row r="1665" spans="6:7" x14ac:dyDescent="0.2">
      <c r="F1665" s="844"/>
      <c r="G1665" s="844"/>
    </row>
    <row r="1666" spans="6:7" x14ac:dyDescent="0.2">
      <c r="F1666" s="844"/>
      <c r="G1666" s="844"/>
    </row>
    <row r="1667" spans="6:7" x14ac:dyDescent="0.2">
      <c r="F1667" s="844"/>
      <c r="G1667" s="844"/>
    </row>
    <row r="1668" spans="6:7" x14ac:dyDescent="0.2">
      <c r="F1668" s="844"/>
      <c r="G1668" s="844"/>
    </row>
    <row r="1669" spans="6:7" x14ac:dyDescent="0.2">
      <c r="F1669" s="844"/>
      <c r="G1669" s="844"/>
    </row>
    <row r="1670" spans="6:7" x14ac:dyDescent="0.2">
      <c r="F1670" s="844"/>
      <c r="G1670" s="844"/>
    </row>
    <row r="1671" spans="6:7" x14ac:dyDescent="0.2">
      <c r="F1671" s="844"/>
      <c r="G1671" s="844"/>
    </row>
    <row r="1672" spans="6:7" x14ac:dyDescent="0.2">
      <c r="F1672" s="844"/>
      <c r="G1672" s="844"/>
    </row>
    <row r="1673" spans="6:7" x14ac:dyDescent="0.2">
      <c r="F1673" s="844"/>
      <c r="G1673" s="844"/>
    </row>
    <row r="1674" spans="6:7" x14ac:dyDescent="0.2">
      <c r="F1674" s="844"/>
      <c r="G1674" s="844"/>
    </row>
    <row r="1675" spans="6:7" x14ac:dyDescent="0.2">
      <c r="F1675" s="844"/>
      <c r="G1675" s="844"/>
    </row>
    <row r="1676" spans="6:7" x14ac:dyDescent="0.2">
      <c r="F1676" s="844"/>
      <c r="G1676" s="844"/>
    </row>
    <row r="1677" spans="6:7" x14ac:dyDescent="0.2">
      <c r="F1677" s="844"/>
      <c r="G1677" s="844"/>
    </row>
    <row r="1678" spans="6:7" x14ac:dyDescent="0.2">
      <c r="F1678" s="844"/>
      <c r="G1678" s="844"/>
    </row>
    <row r="1679" spans="6:7" x14ac:dyDescent="0.2">
      <c r="F1679" s="844"/>
      <c r="G1679" s="844"/>
    </row>
    <row r="1680" spans="6:7" x14ac:dyDescent="0.2">
      <c r="F1680" s="844"/>
      <c r="G1680" s="844"/>
    </row>
    <row r="1681" spans="6:7" x14ac:dyDescent="0.2">
      <c r="F1681" s="844"/>
      <c r="G1681" s="844"/>
    </row>
    <row r="1682" spans="6:7" x14ac:dyDescent="0.2">
      <c r="F1682" s="844"/>
      <c r="G1682" s="844"/>
    </row>
    <row r="1683" spans="6:7" x14ac:dyDescent="0.2">
      <c r="F1683" s="844"/>
      <c r="G1683" s="844"/>
    </row>
    <row r="1684" spans="6:7" x14ac:dyDescent="0.2">
      <c r="F1684" s="844"/>
      <c r="G1684" s="844"/>
    </row>
    <row r="1685" spans="6:7" x14ac:dyDescent="0.2">
      <c r="F1685" s="844"/>
      <c r="G1685" s="844"/>
    </row>
    <row r="1686" spans="6:7" x14ac:dyDescent="0.2">
      <c r="F1686" s="844"/>
      <c r="G1686" s="844"/>
    </row>
    <row r="1687" spans="6:7" x14ac:dyDescent="0.2">
      <c r="F1687" s="844"/>
      <c r="G1687" s="844"/>
    </row>
    <row r="1688" spans="6:7" x14ac:dyDescent="0.2">
      <c r="F1688" s="844"/>
      <c r="G1688" s="844"/>
    </row>
    <row r="1689" spans="6:7" x14ac:dyDescent="0.2">
      <c r="F1689" s="844"/>
      <c r="G1689" s="844"/>
    </row>
    <row r="1690" spans="6:7" x14ac:dyDescent="0.2">
      <c r="F1690" s="844"/>
      <c r="G1690" s="844"/>
    </row>
    <row r="1691" spans="6:7" x14ac:dyDescent="0.2">
      <c r="F1691" s="844"/>
      <c r="G1691" s="844"/>
    </row>
    <row r="1692" spans="6:7" x14ac:dyDescent="0.2">
      <c r="F1692" s="844"/>
      <c r="G1692" s="844"/>
    </row>
    <row r="1693" spans="6:7" x14ac:dyDescent="0.2">
      <c r="F1693" s="844"/>
      <c r="G1693" s="844"/>
    </row>
    <row r="1694" spans="6:7" x14ac:dyDescent="0.2">
      <c r="F1694" s="844"/>
      <c r="G1694" s="844"/>
    </row>
    <row r="1695" spans="6:7" x14ac:dyDescent="0.2">
      <c r="F1695" s="844"/>
      <c r="G1695" s="844"/>
    </row>
    <row r="1696" spans="6:7" x14ac:dyDescent="0.2">
      <c r="F1696" s="844"/>
      <c r="G1696" s="844"/>
    </row>
    <row r="1697" spans="6:7" x14ac:dyDescent="0.2">
      <c r="F1697" s="844"/>
      <c r="G1697" s="844"/>
    </row>
    <row r="1698" spans="6:7" x14ac:dyDescent="0.2">
      <c r="F1698" s="844"/>
      <c r="G1698" s="844"/>
    </row>
    <row r="1699" spans="6:7" x14ac:dyDescent="0.2">
      <c r="F1699" s="844"/>
      <c r="G1699" s="844"/>
    </row>
    <row r="1700" spans="6:7" x14ac:dyDescent="0.2">
      <c r="F1700" s="844"/>
      <c r="G1700" s="844"/>
    </row>
    <row r="1701" spans="6:7" x14ac:dyDescent="0.2">
      <c r="F1701" s="844"/>
      <c r="G1701" s="844"/>
    </row>
    <row r="1702" spans="6:7" x14ac:dyDescent="0.2">
      <c r="F1702" s="844"/>
      <c r="G1702" s="844"/>
    </row>
    <row r="1703" spans="6:7" x14ac:dyDescent="0.2">
      <c r="F1703" s="844"/>
      <c r="G1703" s="844"/>
    </row>
    <row r="1704" spans="6:7" x14ac:dyDescent="0.2">
      <c r="F1704" s="844"/>
      <c r="G1704" s="844"/>
    </row>
    <row r="1705" spans="6:7" x14ac:dyDescent="0.2">
      <c r="F1705" s="844"/>
      <c r="G1705" s="844"/>
    </row>
    <row r="1706" spans="6:7" x14ac:dyDescent="0.2">
      <c r="F1706" s="844"/>
      <c r="G1706" s="844"/>
    </row>
    <row r="1707" spans="6:7" x14ac:dyDescent="0.2">
      <c r="F1707" s="844"/>
      <c r="G1707" s="844"/>
    </row>
    <row r="1708" spans="6:7" x14ac:dyDescent="0.2">
      <c r="F1708" s="844"/>
      <c r="G1708" s="844"/>
    </row>
    <row r="1709" spans="6:7" x14ac:dyDescent="0.2">
      <c r="F1709" s="844"/>
      <c r="G1709" s="844"/>
    </row>
    <row r="1710" spans="6:7" x14ac:dyDescent="0.2">
      <c r="F1710" s="844"/>
      <c r="G1710" s="844"/>
    </row>
    <row r="1711" spans="6:7" x14ac:dyDescent="0.2">
      <c r="F1711" s="844"/>
      <c r="G1711" s="844"/>
    </row>
    <row r="1712" spans="6:7" x14ac:dyDescent="0.2">
      <c r="F1712" s="844"/>
      <c r="G1712" s="844"/>
    </row>
    <row r="1713" spans="6:7" x14ac:dyDescent="0.2">
      <c r="F1713" s="844"/>
      <c r="G1713" s="844"/>
    </row>
    <row r="1714" spans="6:7" x14ac:dyDescent="0.2">
      <c r="F1714" s="844"/>
      <c r="G1714" s="844"/>
    </row>
    <row r="1715" spans="6:7" x14ac:dyDescent="0.2">
      <c r="F1715" s="844"/>
      <c r="G1715" s="844"/>
    </row>
    <row r="1716" spans="6:7" x14ac:dyDescent="0.2">
      <c r="F1716" s="844"/>
      <c r="G1716" s="844"/>
    </row>
    <row r="1717" spans="6:7" x14ac:dyDescent="0.2">
      <c r="F1717" s="844"/>
      <c r="G1717" s="844"/>
    </row>
    <row r="1718" spans="6:7" x14ac:dyDescent="0.2">
      <c r="F1718" s="844"/>
      <c r="G1718" s="844"/>
    </row>
    <row r="1719" spans="6:7" x14ac:dyDescent="0.2">
      <c r="F1719" s="844"/>
      <c r="G1719" s="844"/>
    </row>
    <row r="1720" spans="6:7" x14ac:dyDescent="0.2">
      <c r="F1720" s="844"/>
      <c r="G1720" s="844"/>
    </row>
    <row r="1721" spans="6:7" x14ac:dyDescent="0.2">
      <c r="F1721" s="844"/>
      <c r="G1721" s="844"/>
    </row>
    <row r="1722" spans="6:7" x14ac:dyDescent="0.2">
      <c r="F1722" s="844"/>
      <c r="G1722" s="844"/>
    </row>
    <row r="1723" spans="6:7" x14ac:dyDescent="0.2">
      <c r="F1723" s="844"/>
      <c r="G1723" s="844"/>
    </row>
    <row r="1724" spans="6:7" x14ac:dyDescent="0.2">
      <c r="F1724" s="844"/>
      <c r="G1724" s="844"/>
    </row>
    <row r="1725" spans="6:7" x14ac:dyDescent="0.2">
      <c r="F1725" s="844"/>
      <c r="G1725" s="844"/>
    </row>
    <row r="1726" spans="6:7" x14ac:dyDescent="0.2">
      <c r="F1726" s="844"/>
      <c r="G1726" s="844"/>
    </row>
    <row r="1727" spans="6:7" x14ac:dyDescent="0.2">
      <c r="F1727" s="844"/>
      <c r="G1727" s="844"/>
    </row>
    <row r="1728" spans="6:7" x14ac:dyDescent="0.2">
      <c r="F1728" s="844"/>
      <c r="G1728" s="844"/>
    </row>
    <row r="1729" spans="6:7" x14ac:dyDescent="0.2">
      <c r="F1729" s="844"/>
      <c r="G1729" s="844"/>
    </row>
    <row r="1730" spans="6:7" x14ac:dyDescent="0.2">
      <c r="F1730" s="844"/>
      <c r="G1730" s="844"/>
    </row>
    <row r="1731" spans="6:7" x14ac:dyDescent="0.2">
      <c r="F1731" s="844"/>
      <c r="G1731" s="844"/>
    </row>
    <row r="1732" spans="6:7" x14ac:dyDescent="0.2">
      <c r="F1732" s="844"/>
      <c r="G1732" s="844"/>
    </row>
    <row r="1733" spans="6:7" x14ac:dyDescent="0.2">
      <c r="F1733" s="844"/>
      <c r="G1733" s="844"/>
    </row>
    <row r="1734" spans="6:7" x14ac:dyDescent="0.2">
      <c r="F1734" s="844"/>
      <c r="G1734" s="844"/>
    </row>
    <row r="1735" spans="6:7" x14ac:dyDescent="0.2">
      <c r="F1735" s="844"/>
      <c r="G1735" s="844"/>
    </row>
    <row r="1736" spans="6:7" x14ac:dyDescent="0.2">
      <c r="F1736" s="844"/>
      <c r="G1736" s="844"/>
    </row>
    <row r="1737" spans="6:7" x14ac:dyDescent="0.2">
      <c r="F1737" s="844"/>
      <c r="G1737" s="844"/>
    </row>
    <row r="1738" spans="6:7" x14ac:dyDescent="0.2">
      <c r="F1738" s="844"/>
      <c r="G1738" s="844"/>
    </row>
    <row r="1739" spans="6:7" x14ac:dyDescent="0.2">
      <c r="F1739" s="844"/>
      <c r="G1739" s="844"/>
    </row>
    <row r="1740" spans="6:7" x14ac:dyDescent="0.2">
      <c r="F1740" s="844"/>
      <c r="G1740" s="844"/>
    </row>
    <row r="1741" spans="6:7" x14ac:dyDescent="0.2">
      <c r="F1741" s="844"/>
      <c r="G1741" s="844"/>
    </row>
    <row r="1742" spans="6:7" x14ac:dyDescent="0.2">
      <c r="F1742" s="844"/>
      <c r="G1742" s="844"/>
    </row>
    <row r="1743" spans="6:7" x14ac:dyDescent="0.2">
      <c r="F1743" s="844"/>
      <c r="G1743" s="844"/>
    </row>
    <row r="1744" spans="6:7" x14ac:dyDescent="0.2">
      <c r="F1744" s="844"/>
      <c r="G1744" s="844"/>
    </row>
    <row r="1745" spans="6:7" x14ac:dyDescent="0.2">
      <c r="F1745" s="844"/>
      <c r="G1745" s="844"/>
    </row>
    <row r="1746" spans="6:7" x14ac:dyDescent="0.2">
      <c r="F1746" s="844"/>
      <c r="G1746" s="844"/>
    </row>
    <row r="1747" spans="6:7" x14ac:dyDescent="0.2">
      <c r="F1747" s="844"/>
      <c r="G1747" s="844"/>
    </row>
    <row r="1748" spans="6:7" x14ac:dyDescent="0.2">
      <c r="F1748" s="844"/>
      <c r="G1748" s="844"/>
    </row>
    <row r="1749" spans="6:7" x14ac:dyDescent="0.2">
      <c r="F1749" s="844"/>
      <c r="G1749" s="844"/>
    </row>
    <row r="1750" spans="6:7" x14ac:dyDescent="0.2">
      <c r="F1750" s="844"/>
      <c r="G1750" s="844"/>
    </row>
    <row r="1751" spans="6:7" x14ac:dyDescent="0.2">
      <c r="F1751" s="844"/>
      <c r="G1751" s="844"/>
    </row>
    <row r="1752" spans="6:7" x14ac:dyDescent="0.2">
      <c r="F1752" s="844"/>
      <c r="G1752" s="844"/>
    </row>
    <row r="1753" spans="6:7" x14ac:dyDescent="0.2">
      <c r="F1753" s="844"/>
      <c r="G1753" s="844"/>
    </row>
    <row r="1754" spans="6:7" x14ac:dyDescent="0.2">
      <c r="F1754" s="844"/>
      <c r="G1754" s="844"/>
    </row>
    <row r="1755" spans="6:7" x14ac:dyDescent="0.2">
      <c r="F1755" s="844"/>
      <c r="G1755" s="844"/>
    </row>
    <row r="1756" spans="6:7" x14ac:dyDescent="0.2">
      <c r="F1756" s="844"/>
      <c r="G1756" s="844"/>
    </row>
    <row r="1757" spans="6:7" x14ac:dyDescent="0.2">
      <c r="F1757" s="844"/>
      <c r="G1757" s="844"/>
    </row>
    <row r="1758" spans="6:7" x14ac:dyDescent="0.2">
      <c r="F1758" s="844"/>
      <c r="G1758" s="844"/>
    </row>
    <row r="1759" spans="6:7" x14ac:dyDescent="0.2">
      <c r="F1759" s="844"/>
      <c r="G1759" s="844"/>
    </row>
    <row r="1760" spans="6:7" x14ac:dyDescent="0.2">
      <c r="F1760" s="844"/>
      <c r="G1760" s="844"/>
    </row>
    <row r="1761" spans="6:7" x14ac:dyDescent="0.2">
      <c r="F1761" s="844"/>
      <c r="G1761" s="844"/>
    </row>
    <row r="1762" spans="6:7" x14ac:dyDescent="0.2">
      <c r="F1762" s="844"/>
      <c r="G1762" s="844"/>
    </row>
    <row r="1763" spans="6:7" x14ac:dyDescent="0.2">
      <c r="F1763" s="844"/>
      <c r="G1763" s="844"/>
    </row>
    <row r="1764" spans="6:7" x14ac:dyDescent="0.2">
      <c r="F1764" s="844"/>
      <c r="G1764" s="844"/>
    </row>
    <row r="1765" spans="6:7" x14ac:dyDescent="0.2">
      <c r="F1765" s="844"/>
      <c r="G1765" s="844"/>
    </row>
    <row r="1766" spans="6:7" x14ac:dyDescent="0.2">
      <c r="F1766" s="844"/>
      <c r="G1766" s="844"/>
    </row>
    <row r="1767" spans="6:7" x14ac:dyDescent="0.2">
      <c r="F1767" s="844"/>
      <c r="G1767" s="844"/>
    </row>
    <row r="1768" spans="6:7" x14ac:dyDescent="0.2">
      <c r="F1768" s="844"/>
      <c r="G1768" s="844"/>
    </row>
    <row r="1769" spans="6:7" x14ac:dyDescent="0.2">
      <c r="F1769" s="844"/>
      <c r="G1769" s="844"/>
    </row>
    <row r="1770" spans="6:7" x14ac:dyDescent="0.2">
      <c r="F1770" s="844"/>
      <c r="G1770" s="844"/>
    </row>
    <row r="1771" spans="6:7" x14ac:dyDescent="0.2">
      <c r="F1771" s="844"/>
      <c r="G1771" s="844"/>
    </row>
    <row r="1772" spans="6:7" x14ac:dyDescent="0.2">
      <c r="F1772" s="844"/>
      <c r="G1772" s="844"/>
    </row>
    <row r="1773" spans="6:7" x14ac:dyDescent="0.2">
      <c r="F1773" s="844"/>
      <c r="G1773" s="844"/>
    </row>
    <row r="1774" spans="6:7" x14ac:dyDescent="0.2">
      <c r="F1774" s="844"/>
      <c r="G1774" s="844"/>
    </row>
    <row r="1775" spans="6:7" x14ac:dyDescent="0.2">
      <c r="F1775" s="844"/>
      <c r="G1775" s="844"/>
    </row>
    <row r="1776" spans="6:7" x14ac:dyDescent="0.2">
      <c r="F1776" s="844"/>
      <c r="G1776" s="844"/>
    </row>
    <row r="1777" spans="6:7" x14ac:dyDescent="0.2">
      <c r="F1777" s="844"/>
      <c r="G1777" s="844"/>
    </row>
    <row r="1778" spans="6:7" x14ac:dyDescent="0.2">
      <c r="F1778" s="844"/>
      <c r="G1778" s="844"/>
    </row>
    <row r="1779" spans="6:7" x14ac:dyDescent="0.2">
      <c r="F1779" s="844"/>
      <c r="G1779" s="844"/>
    </row>
    <row r="1780" spans="6:7" x14ac:dyDescent="0.2">
      <c r="F1780" s="844"/>
      <c r="G1780" s="844"/>
    </row>
    <row r="1781" spans="6:7" x14ac:dyDescent="0.2">
      <c r="F1781" s="844"/>
      <c r="G1781" s="844"/>
    </row>
    <row r="1782" spans="6:7" x14ac:dyDescent="0.2">
      <c r="F1782" s="844"/>
      <c r="G1782" s="844"/>
    </row>
    <row r="1783" spans="6:7" x14ac:dyDescent="0.2">
      <c r="F1783" s="844"/>
      <c r="G1783" s="844"/>
    </row>
    <row r="1784" spans="6:7" x14ac:dyDescent="0.2">
      <c r="F1784" s="844"/>
      <c r="G1784" s="844"/>
    </row>
    <row r="1785" spans="6:7" x14ac:dyDescent="0.2">
      <c r="F1785" s="844"/>
      <c r="G1785" s="844"/>
    </row>
    <row r="1786" spans="6:7" x14ac:dyDescent="0.2">
      <c r="F1786" s="844"/>
      <c r="G1786" s="844"/>
    </row>
    <row r="1787" spans="6:7" x14ac:dyDescent="0.2">
      <c r="F1787" s="844"/>
      <c r="G1787" s="844"/>
    </row>
    <row r="1788" spans="6:7" x14ac:dyDescent="0.2">
      <c r="F1788" s="844"/>
      <c r="G1788" s="844"/>
    </row>
    <row r="1789" spans="6:7" x14ac:dyDescent="0.2">
      <c r="F1789" s="844"/>
      <c r="G1789" s="844"/>
    </row>
    <row r="1790" spans="6:7" x14ac:dyDescent="0.2">
      <c r="F1790" s="844"/>
      <c r="G1790" s="844"/>
    </row>
    <row r="1791" spans="6:7" x14ac:dyDescent="0.2">
      <c r="F1791" s="844"/>
      <c r="G1791" s="844"/>
    </row>
    <row r="1792" spans="6:7" x14ac:dyDescent="0.2">
      <c r="F1792" s="844"/>
      <c r="G1792" s="844"/>
    </row>
    <row r="1793" spans="6:7" x14ac:dyDescent="0.2">
      <c r="F1793" s="844"/>
      <c r="G1793" s="844"/>
    </row>
    <row r="1794" spans="6:7" x14ac:dyDescent="0.2">
      <c r="F1794" s="844"/>
      <c r="G1794" s="844"/>
    </row>
    <row r="1795" spans="6:7" x14ac:dyDescent="0.2">
      <c r="F1795" s="844"/>
      <c r="G1795" s="844"/>
    </row>
    <row r="1796" spans="6:7" x14ac:dyDescent="0.2">
      <c r="F1796" s="844"/>
      <c r="G1796" s="844"/>
    </row>
    <row r="1797" spans="6:7" x14ac:dyDescent="0.2">
      <c r="F1797" s="844"/>
      <c r="G1797" s="844"/>
    </row>
    <row r="1798" spans="6:7" x14ac:dyDescent="0.2">
      <c r="F1798" s="844"/>
      <c r="G1798" s="844"/>
    </row>
    <row r="1799" spans="6:7" x14ac:dyDescent="0.2">
      <c r="F1799" s="844"/>
      <c r="G1799" s="844"/>
    </row>
    <row r="1800" spans="6:7" x14ac:dyDescent="0.2">
      <c r="F1800" s="844"/>
      <c r="G1800" s="844"/>
    </row>
    <row r="1801" spans="6:7" x14ac:dyDescent="0.2">
      <c r="F1801" s="844"/>
      <c r="G1801" s="844"/>
    </row>
    <row r="1802" spans="6:7" x14ac:dyDescent="0.2">
      <c r="F1802" s="844"/>
      <c r="G1802" s="844"/>
    </row>
    <row r="1803" spans="6:7" x14ac:dyDescent="0.2">
      <c r="F1803" s="844"/>
      <c r="G1803" s="844"/>
    </row>
    <row r="1804" spans="6:7" x14ac:dyDescent="0.2">
      <c r="F1804" s="844"/>
      <c r="G1804" s="844"/>
    </row>
    <row r="1805" spans="6:7" x14ac:dyDescent="0.2">
      <c r="F1805" s="844"/>
      <c r="G1805" s="844"/>
    </row>
    <row r="1806" spans="6:7" x14ac:dyDescent="0.2">
      <c r="F1806" s="844"/>
      <c r="G1806" s="844"/>
    </row>
    <row r="1807" spans="6:7" x14ac:dyDescent="0.2">
      <c r="F1807" s="844"/>
      <c r="G1807" s="844"/>
    </row>
    <row r="1808" spans="6:7" x14ac:dyDescent="0.2">
      <c r="F1808" s="844"/>
      <c r="G1808" s="844"/>
    </row>
    <row r="1809" spans="6:7" x14ac:dyDescent="0.2">
      <c r="F1809" s="844"/>
      <c r="G1809" s="844"/>
    </row>
    <row r="1810" spans="6:7" x14ac:dyDescent="0.2">
      <c r="F1810" s="844"/>
      <c r="G1810" s="844"/>
    </row>
    <row r="1811" spans="6:7" x14ac:dyDescent="0.2">
      <c r="F1811" s="844"/>
      <c r="G1811" s="844"/>
    </row>
    <row r="1812" spans="6:7" x14ac:dyDescent="0.2">
      <c r="F1812" s="844"/>
      <c r="G1812" s="844"/>
    </row>
    <row r="1813" spans="6:7" x14ac:dyDescent="0.2">
      <c r="F1813" s="844"/>
      <c r="G1813" s="844"/>
    </row>
    <row r="1814" spans="6:7" x14ac:dyDescent="0.2">
      <c r="F1814" s="844"/>
      <c r="G1814" s="844"/>
    </row>
    <row r="1815" spans="6:7" x14ac:dyDescent="0.2">
      <c r="F1815" s="844"/>
      <c r="G1815" s="844"/>
    </row>
    <row r="1816" spans="6:7" x14ac:dyDescent="0.2">
      <c r="F1816" s="844"/>
      <c r="G1816" s="844"/>
    </row>
    <row r="1817" spans="6:7" x14ac:dyDescent="0.2">
      <c r="F1817" s="844"/>
      <c r="G1817" s="844"/>
    </row>
    <row r="1818" spans="6:7" x14ac:dyDescent="0.2">
      <c r="F1818" s="844"/>
      <c r="G1818" s="844"/>
    </row>
    <row r="1819" spans="6:7" x14ac:dyDescent="0.2">
      <c r="F1819" s="844"/>
      <c r="G1819" s="844"/>
    </row>
    <row r="1820" spans="6:7" x14ac:dyDescent="0.2">
      <c r="F1820" s="844"/>
      <c r="G1820" s="844"/>
    </row>
    <row r="1821" spans="6:7" x14ac:dyDescent="0.2">
      <c r="F1821" s="844"/>
      <c r="G1821" s="844"/>
    </row>
    <row r="1822" spans="6:7" x14ac:dyDescent="0.2">
      <c r="F1822" s="844"/>
      <c r="G1822" s="844"/>
    </row>
    <row r="1823" spans="6:7" x14ac:dyDescent="0.2">
      <c r="F1823" s="844"/>
      <c r="G1823" s="844"/>
    </row>
    <row r="1824" spans="6:7" x14ac:dyDescent="0.2">
      <c r="F1824" s="844"/>
      <c r="G1824" s="844"/>
    </row>
    <row r="1825" spans="6:7" x14ac:dyDescent="0.2">
      <c r="F1825" s="844"/>
      <c r="G1825" s="844"/>
    </row>
    <row r="1826" spans="6:7" x14ac:dyDescent="0.2">
      <c r="F1826" s="844"/>
      <c r="G1826" s="844"/>
    </row>
    <row r="1827" spans="6:7" x14ac:dyDescent="0.2">
      <c r="F1827" s="844"/>
      <c r="G1827" s="844"/>
    </row>
    <row r="1828" spans="6:7" x14ac:dyDescent="0.2">
      <c r="F1828" s="844"/>
      <c r="G1828" s="844"/>
    </row>
    <row r="1829" spans="6:7" x14ac:dyDescent="0.2">
      <c r="F1829" s="844"/>
      <c r="G1829" s="844"/>
    </row>
    <row r="1830" spans="6:7" x14ac:dyDescent="0.2">
      <c r="F1830" s="844"/>
      <c r="G1830" s="844"/>
    </row>
    <row r="1831" spans="6:7" x14ac:dyDescent="0.2">
      <c r="F1831" s="844"/>
      <c r="G1831" s="844"/>
    </row>
    <row r="1832" spans="6:7" x14ac:dyDescent="0.2">
      <c r="F1832" s="844"/>
      <c r="G1832" s="844"/>
    </row>
    <row r="1833" spans="6:7" x14ac:dyDescent="0.2">
      <c r="F1833" s="844"/>
      <c r="G1833" s="844"/>
    </row>
    <row r="1834" spans="6:7" x14ac:dyDescent="0.2">
      <c r="F1834" s="844"/>
      <c r="G1834" s="844"/>
    </row>
    <row r="1835" spans="6:7" x14ac:dyDescent="0.2">
      <c r="F1835" s="844"/>
      <c r="G1835" s="844"/>
    </row>
    <row r="1836" spans="6:7" x14ac:dyDescent="0.2">
      <c r="F1836" s="844"/>
      <c r="G1836" s="844"/>
    </row>
    <row r="1837" spans="6:7" x14ac:dyDescent="0.2">
      <c r="F1837" s="844"/>
      <c r="G1837" s="844"/>
    </row>
    <row r="1838" spans="6:7" x14ac:dyDescent="0.2">
      <c r="F1838" s="844"/>
      <c r="G1838" s="844"/>
    </row>
    <row r="1839" spans="6:7" x14ac:dyDescent="0.2">
      <c r="F1839" s="844"/>
      <c r="G1839" s="844"/>
    </row>
    <row r="1840" spans="6:7" x14ac:dyDescent="0.2">
      <c r="F1840" s="844"/>
      <c r="G1840" s="844"/>
    </row>
    <row r="1841" spans="6:7" x14ac:dyDescent="0.2">
      <c r="F1841" s="844"/>
      <c r="G1841" s="844"/>
    </row>
    <row r="1842" spans="6:7" x14ac:dyDescent="0.2">
      <c r="F1842" s="844"/>
      <c r="G1842" s="844"/>
    </row>
    <row r="1843" spans="6:7" x14ac:dyDescent="0.2">
      <c r="F1843" s="844"/>
      <c r="G1843" s="844"/>
    </row>
    <row r="1844" spans="6:7" x14ac:dyDescent="0.2">
      <c r="F1844" s="844"/>
      <c r="G1844" s="844"/>
    </row>
    <row r="1845" spans="6:7" x14ac:dyDescent="0.2">
      <c r="F1845" s="844"/>
      <c r="G1845" s="844"/>
    </row>
    <row r="1846" spans="6:7" x14ac:dyDescent="0.2">
      <c r="F1846" s="844"/>
      <c r="G1846" s="844"/>
    </row>
    <row r="1847" spans="6:7" x14ac:dyDescent="0.2">
      <c r="F1847" s="844"/>
      <c r="G1847" s="844"/>
    </row>
    <row r="1848" spans="6:7" x14ac:dyDescent="0.2">
      <c r="F1848" s="844"/>
      <c r="G1848" s="844"/>
    </row>
    <row r="1849" spans="6:7" x14ac:dyDescent="0.2">
      <c r="F1849" s="844"/>
      <c r="G1849" s="844"/>
    </row>
    <row r="1850" spans="6:7" x14ac:dyDescent="0.2">
      <c r="F1850" s="844"/>
      <c r="G1850" s="844"/>
    </row>
    <row r="1851" spans="6:7" x14ac:dyDescent="0.2">
      <c r="F1851" s="844"/>
      <c r="G1851" s="844"/>
    </row>
    <row r="1852" spans="6:7" x14ac:dyDescent="0.2">
      <c r="F1852" s="844"/>
      <c r="G1852" s="844"/>
    </row>
    <row r="1853" spans="6:7" x14ac:dyDescent="0.2">
      <c r="F1853" s="844"/>
      <c r="G1853" s="844"/>
    </row>
    <row r="1854" spans="6:7" x14ac:dyDescent="0.2">
      <c r="F1854" s="844"/>
      <c r="G1854" s="844"/>
    </row>
    <row r="1855" spans="6:7" x14ac:dyDescent="0.2">
      <c r="F1855" s="844"/>
      <c r="G1855" s="844"/>
    </row>
    <row r="1856" spans="6:7" x14ac:dyDescent="0.2">
      <c r="F1856" s="844"/>
      <c r="G1856" s="844"/>
    </row>
    <row r="1857" spans="6:7" x14ac:dyDescent="0.2">
      <c r="F1857" s="844"/>
      <c r="G1857" s="844"/>
    </row>
    <row r="1858" spans="6:7" x14ac:dyDescent="0.2">
      <c r="F1858" s="844"/>
      <c r="G1858" s="844"/>
    </row>
    <row r="1859" spans="6:7" x14ac:dyDescent="0.2">
      <c r="F1859" s="844"/>
      <c r="G1859" s="844"/>
    </row>
    <row r="1860" spans="6:7" x14ac:dyDescent="0.2">
      <c r="F1860" s="844"/>
      <c r="G1860" s="844"/>
    </row>
    <row r="1861" spans="6:7" x14ac:dyDescent="0.2">
      <c r="F1861" s="844"/>
      <c r="G1861" s="844"/>
    </row>
    <row r="1862" spans="6:7" x14ac:dyDescent="0.2">
      <c r="F1862" s="844"/>
      <c r="G1862" s="844"/>
    </row>
    <row r="1863" spans="6:7" x14ac:dyDescent="0.2">
      <c r="F1863" s="844"/>
      <c r="G1863" s="844"/>
    </row>
    <row r="1864" spans="6:7" x14ac:dyDescent="0.2">
      <c r="F1864" s="844"/>
      <c r="G1864" s="844"/>
    </row>
    <row r="1865" spans="6:7" x14ac:dyDescent="0.2">
      <c r="F1865" s="844"/>
      <c r="G1865" s="844"/>
    </row>
    <row r="1866" spans="6:7" x14ac:dyDescent="0.2">
      <c r="F1866" s="844"/>
      <c r="G1866" s="844"/>
    </row>
    <row r="1867" spans="6:7" x14ac:dyDescent="0.2">
      <c r="F1867" s="844"/>
      <c r="G1867" s="844"/>
    </row>
    <row r="1868" spans="6:7" x14ac:dyDescent="0.2">
      <c r="F1868" s="844"/>
      <c r="G1868" s="844"/>
    </row>
    <row r="1869" spans="6:7" x14ac:dyDescent="0.2">
      <c r="F1869" s="844"/>
      <c r="G1869" s="844"/>
    </row>
    <row r="1870" spans="6:7" x14ac:dyDescent="0.2">
      <c r="F1870" s="844"/>
      <c r="G1870" s="844"/>
    </row>
    <row r="1871" spans="6:7" x14ac:dyDescent="0.2">
      <c r="F1871" s="844"/>
      <c r="G1871" s="844"/>
    </row>
    <row r="1872" spans="6:7" x14ac:dyDescent="0.2">
      <c r="F1872" s="844"/>
      <c r="G1872" s="844"/>
    </row>
    <row r="1873" spans="6:7" x14ac:dyDescent="0.2">
      <c r="F1873" s="844"/>
      <c r="G1873" s="844"/>
    </row>
    <row r="1874" spans="6:7" x14ac:dyDescent="0.2">
      <c r="F1874" s="844"/>
      <c r="G1874" s="844"/>
    </row>
    <row r="1875" spans="6:7" x14ac:dyDescent="0.2">
      <c r="F1875" s="844"/>
      <c r="G1875" s="844"/>
    </row>
    <row r="1876" spans="6:7" x14ac:dyDescent="0.2">
      <c r="F1876" s="844"/>
      <c r="G1876" s="844"/>
    </row>
    <row r="1877" spans="6:7" x14ac:dyDescent="0.2">
      <c r="F1877" s="844"/>
      <c r="G1877" s="844"/>
    </row>
    <row r="1878" spans="6:7" x14ac:dyDescent="0.2">
      <c r="F1878" s="844"/>
      <c r="G1878" s="844"/>
    </row>
    <row r="1879" spans="6:7" x14ac:dyDescent="0.2">
      <c r="F1879" s="844"/>
      <c r="G1879" s="844"/>
    </row>
    <row r="1880" spans="6:7" x14ac:dyDescent="0.2">
      <c r="F1880" s="844"/>
      <c r="G1880" s="844"/>
    </row>
    <row r="1881" spans="6:7" x14ac:dyDescent="0.2">
      <c r="F1881" s="844"/>
      <c r="G1881" s="844"/>
    </row>
    <row r="1882" spans="6:7" x14ac:dyDescent="0.2">
      <c r="F1882" s="844"/>
      <c r="G1882" s="844"/>
    </row>
    <row r="1883" spans="6:7" x14ac:dyDescent="0.2">
      <c r="F1883" s="844"/>
      <c r="G1883" s="844"/>
    </row>
    <row r="1884" spans="6:7" x14ac:dyDescent="0.2">
      <c r="F1884" s="844"/>
      <c r="G1884" s="844"/>
    </row>
    <row r="1885" spans="6:7" x14ac:dyDescent="0.2">
      <c r="F1885" s="844"/>
      <c r="G1885" s="844"/>
    </row>
    <row r="1886" spans="6:7" x14ac:dyDescent="0.2">
      <c r="F1886" s="844"/>
      <c r="G1886" s="844"/>
    </row>
    <row r="1887" spans="6:7" x14ac:dyDescent="0.2">
      <c r="F1887" s="844"/>
      <c r="G1887" s="844"/>
    </row>
    <row r="1888" spans="6:7" x14ac:dyDescent="0.2">
      <c r="F1888" s="844"/>
      <c r="G1888" s="844"/>
    </row>
    <row r="1889" spans="6:7" x14ac:dyDescent="0.2">
      <c r="F1889" s="844"/>
      <c r="G1889" s="844"/>
    </row>
    <row r="1890" spans="6:7" x14ac:dyDescent="0.2">
      <c r="F1890" s="844"/>
      <c r="G1890" s="844"/>
    </row>
    <row r="1891" spans="6:7" x14ac:dyDescent="0.2">
      <c r="F1891" s="844"/>
      <c r="G1891" s="844"/>
    </row>
    <row r="1892" spans="6:7" x14ac:dyDescent="0.2">
      <c r="F1892" s="844"/>
      <c r="G1892" s="844"/>
    </row>
    <row r="1893" spans="6:7" x14ac:dyDescent="0.2">
      <c r="F1893" s="844"/>
      <c r="G1893" s="844"/>
    </row>
    <row r="1894" spans="6:7" x14ac:dyDescent="0.2">
      <c r="F1894" s="844"/>
      <c r="G1894" s="844"/>
    </row>
    <row r="1895" spans="6:7" x14ac:dyDescent="0.2">
      <c r="F1895" s="844"/>
      <c r="G1895" s="844"/>
    </row>
    <row r="1896" spans="6:7" x14ac:dyDescent="0.2">
      <c r="F1896" s="844"/>
      <c r="G1896" s="844"/>
    </row>
    <row r="1897" spans="6:7" x14ac:dyDescent="0.2">
      <c r="F1897" s="844"/>
      <c r="G1897" s="844"/>
    </row>
    <row r="1898" spans="6:7" x14ac:dyDescent="0.2">
      <c r="F1898" s="844"/>
      <c r="G1898" s="844"/>
    </row>
    <row r="1899" spans="6:7" x14ac:dyDescent="0.2">
      <c r="F1899" s="844"/>
      <c r="G1899" s="844"/>
    </row>
    <row r="1900" spans="6:7" x14ac:dyDescent="0.2">
      <c r="F1900" s="844"/>
      <c r="G1900" s="844"/>
    </row>
    <row r="1901" spans="6:7" x14ac:dyDescent="0.2">
      <c r="F1901" s="844"/>
      <c r="G1901" s="844"/>
    </row>
    <row r="1902" spans="6:7" x14ac:dyDescent="0.2">
      <c r="F1902" s="844"/>
      <c r="G1902" s="844"/>
    </row>
    <row r="1903" spans="6:7" x14ac:dyDescent="0.2">
      <c r="F1903" s="844"/>
      <c r="G1903" s="844"/>
    </row>
    <row r="1904" spans="6:7" x14ac:dyDescent="0.2">
      <c r="F1904" s="844"/>
      <c r="G1904" s="844"/>
    </row>
    <row r="1905" spans="6:7" x14ac:dyDescent="0.2">
      <c r="F1905" s="844"/>
      <c r="G1905" s="844"/>
    </row>
    <row r="1906" spans="6:7" x14ac:dyDescent="0.2">
      <c r="F1906" s="844"/>
      <c r="G1906" s="844"/>
    </row>
    <row r="1907" spans="6:7" x14ac:dyDescent="0.2">
      <c r="F1907" s="844"/>
      <c r="G1907" s="844"/>
    </row>
    <row r="1908" spans="6:7" x14ac:dyDescent="0.2">
      <c r="F1908" s="844"/>
      <c r="G1908" s="844"/>
    </row>
    <row r="1909" spans="6:7" x14ac:dyDescent="0.2">
      <c r="F1909" s="844"/>
      <c r="G1909" s="844"/>
    </row>
    <row r="1910" spans="6:7" x14ac:dyDescent="0.2">
      <c r="F1910" s="844"/>
      <c r="G1910" s="844"/>
    </row>
    <row r="1911" spans="6:7" x14ac:dyDescent="0.2">
      <c r="F1911" s="844"/>
      <c r="G1911" s="844"/>
    </row>
    <row r="1912" spans="6:7" x14ac:dyDescent="0.2">
      <c r="F1912" s="844"/>
      <c r="G1912" s="844"/>
    </row>
    <row r="1913" spans="6:7" x14ac:dyDescent="0.2">
      <c r="F1913" s="844"/>
      <c r="G1913" s="844"/>
    </row>
    <row r="1914" spans="6:7" x14ac:dyDescent="0.2">
      <c r="F1914" s="844"/>
      <c r="G1914" s="844"/>
    </row>
    <row r="1915" spans="6:7" x14ac:dyDescent="0.2">
      <c r="F1915" s="844"/>
      <c r="G1915" s="844"/>
    </row>
    <row r="1916" spans="6:7" x14ac:dyDescent="0.2">
      <c r="F1916" s="844"/>
      <c r="G1916" s="844"/>
    </row>
    <row r="1917" spans="6:7" x14ac:dyDescent="0.2">
      <c r="F1917" s="844"/>
      <c r="G1917" s="844"/>
    </row>
    <row r="1918" spans="6:7" x14ac:dyDescent="0.2">
      <c r="F1918" s="844"/>
      <c r="G1918" s="844"/>
    </row>
    <row r="1919" spans="6:7" x14ac:dyDescent="0.2">
      <c r="F1919" s="844"/>
      <c r="G1919" s="844"/>
    </row>
    <row r="1920" spans="6:7" x14ac:dyDescent="0.2">
      <c r="F1920" s="844"/>
      <c r="G1920" s="844"/>
    </row>
    <row r="1921" spans="6:7" x14ac:dyDescent="0.2">
      <c r="F1921" s="844"/>
      <c r="G1921" s="844"/>
    </row>
    <row r="1922" spans="6:7" x14ac:dyDescent="0.2">
      <c r="F1922" s="844"/>
      <c r="G1922" s="844"/>
    </row>
    <row r="1923" spans="6:7" x14ac:dyDescent="0.2">
      <c r="F1923" s="844"/>
      <c r="G1923" s="844"/>
    </row>
    <row r="1924" spans="6:7" x14ac:dyDescent="0.2">
      <c r="F1924" s="844"/>
      <c r="G1924" s="844"/>
    </row>
    <row r="1925" spans="6:7" x14ac:dyDescent="0.2">
      <c r="F1925" s="844"/>
      <c r="G1925" s="844"/>
    </row>
    <row r="1926" spans="6:7" x14ac:dyDescent="0.2">
      <c r="F1926" s="844"/>
      <c r="G1926" s="844"/>
    </row>
    <row r="1927" spans="6:7" x14ac:dyDescent="0.2">
      <c r="F1927" s="844"/>
      <c r="G1927" s="844"/>
    </row>
    <row r="1928" spans="6:7" x14ac:dyDescent="0.2">
      <c r="F1928" s="844"/>
      <c r="G1928" s="844"/>
    </row>
    <row r="1929" spans="6:7" x14ac:dyDescent="0.2">
      <c r="F1929" s="844"/>
      <c r="G1929" s="844"/>
    </row>
    <row r="1930" spans="6:7" x14ac:dyDescent="0.2">
      <c r="F1930" s="844"/>
      <c r="G1930" s="844"/>
    </row>
    <row r="1931" spans="6:7" x14ac:dyDescent="0.2">
      <c r="F1931" s="844"/>
      <c r="G1931" s="844"/>
    </row>
    <row r="1932" spans="6:7" x14ac:dyDescent="0.2">
      <c r="F1932" s="844"/>
      <c r="G1932" s="844"/>
    </row>
    <row r="1933" spans="6:7" x14ac:dyDescent="0.2">
      <c r="F1933" s="844"/>
      <c r="G1933" s="844"/>
    </row>
    <row r="1934" spans="6:7" x14ac:dyDescent="0.2">
      <c r="F1934" s="844"/>
      <c r="G1934" s="844"/>
    </row>
    <row r="1935" spans="6:7" x14ac:dyDescent="0.2">
      <c r="F1935" s="844"/>
      <c r="G1935" s="844"/>
    </row>
    <row r="1936" spans="6:7" x14ac:dyDescent="0.2">
      <c r="F1936" s="844"/>
      <c r="G1936" s="844"/>
    </row>
    <row r="1937" spans="6:7" x14ac:dyDescent="0.2">
      <c r="F1937" s="844"/>
      <c r="G1937" s="844"/>
    </row>
    <row r="1938" spans="6:7" x14ac:dyDescent="0.2">
      <c r="F1938" s="844"/>
      <c r="G1938" s="844"/>
    </row>
    <row r="1939" spans="6:7" x14ac:dyDescent="0.2">
      <c r="F1939" s="844"/>
      <c r="G1939" s="844"/>
    </row>
    <row r="1940" spans="6:7" x14ac:dyDescent="0.2">
      <c r="F1940" s="844"/>
      <c r="G1940" s="844"/>
    </row>
    <row r="1941" spans="6:7" x14ac:dyDescent="0.2">
      <c r="F1941" s="844"/>
      <c r="G1941" s="844"/>
    </row>
    <row r="1942" spans="6:7" x14ac:dyDescent="0.2">
      <c r="F1942" s="844"/>
      <c r="G1942" s="844"/>
    </row>
    <row r="1943" spans="6:7" x14ac:dyDescent="0.2">
      <c r="F1943" s="844"/>
      <c r="G1943" s="844"/>
    </row>
    <row r="1944" spans="6:7" x14ac:dyDescent="0.2">
      <c r="F1944" s="844"/>
      <c r="G1944" s="844"/>
    </row>
    <row r="1945" spans="6:7" x14ac:dyDescent="0.2">
      <c r="F1945" s="844"/>
      <c r="G1945" s="844"/>
    </row>
    <row r="1946" spans="6:7" x14ac:dyDescent="0.2">
      <c r="F1946" s="844"/>
      <c r="G1946" s="844"/>
    </row>
    <row r="1947" spans="6:7" x14ac:dyDescent="0.2">
      <c r="F1947" s="844"/>
      <c r="G1947" s="844"/>
    </row>
    <row r="1948" spans="6:7" x14ac:dyDescent="0.2">
      <c r="F1948" s="844"/>
      <c r="G1948" s="844"/>
    </row>
    <row r="1949" spans="6:7" x14ac:dyDescent="0.2">
      <c r="F1949" s="844"/>
      <c r="G1949" s="844"/>
    </row>
    <row r="1950" spans="6:7" x14ac:dyDescent="0.2">
      <c r="F1950" s="844"/>
      <c r="G1950" s="844"/>
    </row>
    <row r="1951" spans="6:7" x14ac:dyDescent="0.2">
      <c r="F1951" s="844"/>
      <c r="G1951" s="844"/>
    </row>
    <row r="1952" spans="6:7" x14ac:dyDescent="0.2">
      <c r="F1952" s="844"/>
      <c r="G1952" s="844"/>
    </row>
    <row r="1953" spans="6:7" x14ac:dyDescent="0.2">
      <c r="F1953" s="844"/>
      <c r="G1953" s="844"/>
    </row>
    <row r="1954" spans="6:7" x14ac:dyDescent="0.2">
      <c r="F1954" s="844"/>
      <c r="G1954" s="844"/>
    </row>
    <row r="1955" spans="6:7" x14ac:dyDescent="0.2">
      <c r="F1955" s="844"/>
      <c r="G1955" s="844"/>
    </row>
    <row r="1956" spans="6:7" x14ac:dyDescent="0.2">
      <c r="F1956" s="844"/>
      <c r="G1956" s="844"/>
    </row>
    <row r="1957" spans="6:7" x14ac:dyDescent="0.2">
      <c r="F1957" s="844"/>
      <c r="G1957" s="844"/>
    </row>
    <row r="1958" spans="6:7" x14ac:dyDescent="0.2">
      <c r="F1958" s="844"/>
      <c r="G1958" s="844"/>
    </row>
    <row r="1959" spans="6:7" x14ac:dyDescent="0.2">
      <c r="F1959" s="844"/>
      <c r="G1959" s="844"/>
    </row>
    <row r="1960" spans="6:7" x14ac:dyDescent="0.2">
      <c r="F1960" s="844"/>
      <c r="G1960" s="844"/>
    </row>
    <row r="1961" spans="6:7" x14ac:dyDescent="0.2">
      <c r="F1961" s="844"/>
      <c r="G1961" s="844"/>
    </row>
    <row r="1962" spans="6:7" x14ac:dyDescent="0.2">
      <c r="F1962" s="844"/>
      <c r="G1962" s="844"/>
    </row>
    <row r="1963" spans="6:7" x14ac:dyDescent="0.2">
      <c r="F1963" s="844"/>
      <c r="G1963" s="844"/>
    </row>
    <row r="1964" spans="6:7" x14ac:dyDescent="0.2">
      <c r="F1964" s="844"/>
      <c r="G1964" s="844"/>
    </row>
    <row r="1965" spans="6:7" x14ac:dyDescent="0.2">
      <c r="F1965" s="844"/>
      <c r="G1965" s="844"/>
    </row>
    <row r="1966" spans="6:7" x14ac:dyDescent="0.2">
      <c r="F1966" s="844"/>
      <c r="G1966" s="844"/>
    </row>
    <row r="1967" spans="6:7" x14ac:dyDescent="0.2">
      <c r="F1967" s="844"/>
      <c r="G1967" s="844"/>
    </row>
    <row r="1968" spans="6:7" x14ac:dyDescent="0.2">
      <c r="F1968" s="844"/>
      <c r="G1968" s="844"/>
    </row>
    <row r="1969" spans="6:7" x14ac:dyDescent="0.2">
      <c r="F1969" s="844"/>
      <c r="G1969" s="844"/>
    </row>
    <row r="1970" spans="6:7" x14ac:dyDescent="0.2">
      <c r="F1970" s="844"/>
      <c r="G1970" s="844"/>
    </row>
    <row r="1971" spans="6:7" x14ac:dyDescent="0.2">
      <c r="F1971" s="844"/>
      <c r="G1971" s="844"/>
    </row>
    <row r="1972" spans="6:7" x14ac:dyDescent="0.2">
      <c r="F1972" s="844"/>
      <c r="G1972" s="844"/>
    </row>
    <row r="1973" spans="6:7" x14ac:dyDescent="0.2">
      <c r="F1973" s="844"/>
      <c r="G1973" s="844"/>
    </row>
    <row r="1974" spans="6:7" x14ac:dyDescent="0.2">
      <c r="F1974" s="844"/>
      <c r="G1974" s="844"/>
    </row>
    <row r="1975" spans="6:7" x14ac:dyDescent="0.2">
      <c r="F1975" s="844"/>
      <c r="G1975" s="844"/>
    </row>
    <row r="1976" spans="6:7" x14ac:dyDescent="0.2">
      <c r="F1976" s="844"/>
      <c r="G1976" s="844"/>
    </row>
    <row r="1977" spans="6:7" x14ac:dyDescent="0.2">
      <c r="F1977" s="844"/>
      <c r="G1977" s="844"/>
    </row>
    <row r="1978" spans="6:7" x14ac:dyDescent="0.2">
      <c r="F1978" s="844"/>
      <c r="G1978" s="844"/>
    </row>
    <row r="1979" spans="6:7" x14ac:dyDescent="0.2">
      <c r="F1979" s="844"/>
      <c r="G1979" s="844"/>
    </row>
    <row r="1980" spans="6:7" x14ac:dyDescent="0.2">
      <c r="F1980" s="844"/>
      <c r="G1980" s="844"/>
    </row>
    <row r="1981" spans="6:7" x14ac:dyDescent="0.2">
      <c r="F1981" s="844"/>
      <c r="G1981" s="844"/>
    </row>
    <row r="1982" spans="6:7" x14ac:dyDescent="0.2">
      <c r="F1982" s="844"/>
      <c r="G1982" s="844"/>
    </row>
    <row r="1983" spans="6:7" x14ac:dyDescent="0.2">
      <c r="F1983" s="844"/>
      <c r="G1983" s="844"/>
    </row>
    <row r="1984" spans="6:7" x14ac:dyDescent="0.2">
      <c r="F1984" s="844"/>
      <c r="G1984" s="844"/>
    </row>
    <row r="1985" spans="6:7" x14ac:dyDescent="0.2">
      <c r="F1985" s="844"/>
      <c r="G1985" s="844"/>
    </row>
    <row r="1986" spans="6:7" x14ac:dyDescent="0.2">
      <c r="F1986" s="844"/>
      <c r="G1986" s="844"/>
    </row>
    <row r="1987" spans="6:7" x14ac:dyDescent="0.2">
      <c r="F1987" s="844"/>
      <c r="G1987" s="844"/>
    </row>
    <row r="1988" spans="6:7" x14ac:dyDescent="0.2">
      <c r="F1988" s="844"/>
      <c r="G1988" s="844"/>
    </row>
    <row r="1989" spans="6:7" x14ac:dyDescent="0.2">
      <c r="F1989" s="844"/>
      <c r="G1989" s="844"/>
    </row>
    <row r="1990" spans="6:7" x14ac:dyDescent="0.2">
      <c r="F1990" s="844"/>
      <c r="G1990" s="844"/>
    </row>
    <row r="1991" spans="6:7" x14ac:dyDescent="0.2">
      <c r="F1991" s="844"/>
      <c r="G1991" s="844"/>
    </row>
    <row r="1992" spans="6:7" x14ac:dyDescent="0.2">
      <c r="F1992" s="844"/>
      <c r="G1992" s="844"/>
    </row>
    <row r="1993" spans="6:7" x14ac:dyDescent="0.2">
      <c r="F1993" s="844"/>
      <c r="G1993" s="844"/>
    </row>
    <row r="1994" spans="6:7" x14ac:dyDescent="0.2">
      <c r="F1994" s="844"/>
      <c r="G1994" s="844"/>
    </row>
    <row r="1995" spans="6:7" x14ac:dyDescent="0.2">
      <c r="F1995" s="844"/>
      <c r="G1995" s="844"/>
    </row>
    <row r="1996" spans="6:7" x14ac:dyDescent="0.2">
      <c r="F1996" s="844"/>
      <c r="G1996" s="844"/>
    </row>
    <row r="1997" spans="6:7" x14ac:dyDescent="0.2">
      <c r="F1997" s="844"/>
      <c r="G1997" s="844"/>
    </row>
    <row r="1998" spans="6:7" x14ac:dyDescent="0.2">
      <c r="F1998" s="844"/>
      <c r="G1998" s="844"/>
    </row>
    <row r="1999" spans="6:7" x14ac:dyDescent="0.2">
      <c r="F1999" s="844"/>
      <c r="G1999" s="844"/>
    </row>
    <row r="2000" spans="6:7" x14ac:dyDescent="0.2">
      <c r="F2000" s="844"/>
      <c r="G2000" s="844"/>
    </row>
    <row r="2001" spans="6:7" x14ac:dyDescent="0.2">
      <c r="F2001" s="844"/>
      <c r="G2001" s="844"/>
    </row>
    <row r="2002" spans="6:7" x14ac:dyDescent="0.2">
      <c r="F2002" s="844"/>
      <c r="G2002" s="844"/>
    </row>
    <row r="2003" spans="6:7" x14ac:dyDescent="0.2">
      <c r="F2003" s="844"/>
      <c r="G2003" s="844"/>
    </row>
    <row r="2004" spans="6:7" x14ac:dyDescent="0.2">
      <c r="F2004" s="844"/>
      <c r="G2004" s="844"/>
    </row>
    <row r="2005" spans="6:7" x14ac:dyDescent="0.2">
      <c r="F2005" s="844"/>
      <c r="G2005" s="844"/>
    </row>
    <row r="2006" spans="6:7" x14ac:dyDescent="0.2">
      <c r="F2006" s="844"/>
      <c r="G2006" s="844"/>
    </row>
    <row r="2007" spans="6:7" x14ac:dyDescent="0.2">
      <c r="F2007" s="844"/>
      <c r="G2007" s="844"/>
    </row>
    <row r="2008" spans="6:7" x14ac:dyDescent="0.2">
      <c r="F2008" s="844"/>
      <c r="G2008" s="844"/>
    </row>
    <row r="2009" spans="6:7" x14ac:dyDescent="0.2">
      <c r="F2009" s="844"/>
      <c r="G2009" s="844"/>
    </row>
    <row r="2010" spans="6:7" x14ac:dyDescent="0.2">
      <c r="F2010" s="844"/>
      <c r="G2010" s="844"/>
    </row>
    <row r="2011" spans="6:7" x14ac:dyDescent="0.2">
      <c r="F2011" s="844"/>
      <c r="G2011" s="844"/>
    </row>
    <row r="2012" spans="6:7" x14ac:dyDescent="0.2">
      <c r="F2012" s="844"/>
      <c r="G2012" s="844"/>
    </row>
    <row r="2013" spans="6:7" x14ac:dyDescent="0.2">
      <c r="F2013" s="844"/>
      <c r="G2013" s="844"/>
    </row>
    <row r="2014" spans="6:7" x14ac:dyDescent="0.2">
      <c r="F2014" s="844"/>
      <c r="G2014" s="844"/>
    </row>
    <row r="2015" spans="6:7" x14ac:dyDescent="0.2">
      <c r="F2015" s="844"/>
      <c r="G2015" s="844"/>
    </row>
    <row r="2016" spans="6:7" x14ac:dyDescent="0.2">
      <c r="F2016" s="844"/>
      <c r="G2016" s="844"/>
    </row>
    <row r="2017" spans="6:7" x14ac:dyDescent="0.2">
      <c r="F2017" s="844"/>
      <c r="G2017" s="844"/>
    </row>
    <row r="2018" spans="6:7" x14ac:dyDescent="0.2">
      <c r="F2018" s="844"/>
      <c r="G2018" s="844"/>
    </row>
    <row r="2019" spans="6:7" x14ac:dyDescent="0.2">
      <c r="F2019" s="844"/>
      <c r="G2019" s="844"/>
    </row>
    <row r="2020" spans="6:7" x14ac:dyDescent="0.2">
      <c r="F2020" s="844"/>
      <c r="G2020" s="844"/>
    </row>
    <row r="2021" spans="6:7" x14ac:dyDescent="0.2">
      <c r="F2021" s="844"/>
      <c r="G2021" s="844"/>
    </row>
    <row r="2022" spans="6:7" x14ac:dyDescent="0.2">
      <c r="F2022" s="844"/>
      <c r="G2022" s="844"/>
    </row>
    <row r="2023" spans="6:7" x14ac:dyDescent="0.2">
      <c r="F2023" s="844"/>
      <c r="G2023" s="844"/>
    </row>
    <row r="2024" spans="6:7" x14ac:dyDescent="0.2">
      <c r="F2024" s="844"/>
      <c r="G2024" s="844"/>
    </row>
    <row r="2025" spans="6:7" x14ac:dyDescent="0.2">
      <c r="F2025" s="844"/>
      <c r="G2025" s="844"/>
    </row>
    <row r="2026" spans="6:7" x14ac:dyDescent="0.2">
      <c r="F2026" s="844"/>
      <c r="G2026" s="844"/>
    </row>
    <row r="2027" spans="6:7" x14ac:dyDescent="0.2">
      <c r="F2027" s="844"/>
      <c r="G2027" s="844"/>
    </row>
    <row r="2028" spans="6:7" x14ac:dyDescent="0.2">
      <c r="F2028" s="844"/>
      <c r="G2028" s="844"/>
    </row>
    <row r="2029" spans="6:7" x14ac:dyDescent="0.2">
      <c r="F2029" s="844"/>
      <c r="G2029" s="844"/>
    </row>
    <row r="2030" spans="6:7" x14ac:dyDescent="0.2">
      <c r="F2030" s="844"/>
      <c r="G2030" s="844"/>
    </row>
    <row r="2031" spans="6:7" x14ac:dyDescent="0.2">
      <c r="F2031" s="844"/>
      <c r="G2031" s="844"/>
    </row>
    <row r="2032" spans="6:7" x14ac:dyDescent="0.2">
      <c r="F2032" s="844"/>
      <c r="G2032" s="844"/>
    </row>
    <row r="2033" spans="6:7" x14ac:dyDescent="0.2">
      <c r="F2033" s="844"/>
      <c r="G2033" s="844"/>
    </row>
    <row r="2034" spans="6:7" x14ac:dyDescent="0.2">
      <c r="F2034" s="844"/>
      <c r="G2034" s="844"/>
    </row>
    <row r="2035" spans="6:7" x14ac:dyDescent="0.2">
      <c r="F2035" s="844"/>
      <c r="G2035" s="844"/>
    </row>
    <row r="2036" spans="6:7" x14ac:dyDescent="0.2">
      <c r="F2036" s="844"/>
      <c r="G2036" s="844"/>
    </row>
    <row r="2037" spans="6:7" x14ac:dyDescent="0.2">
      <c r="F2037" s="844"/>
      <c r="G2037" s="844"/>
    </row>
    <row r="2038" spans="6:7" x14ac:dyDescent="0.2">
      <c r="F2038" s="844"/>
      <c r="G2038" s="844"/>
    </row>
    <row r="2039" spans="6:7" x14ac:dyDescent="0.2">
      <c r="F2039" s="844"/>
      <c r="G2039" s="844"/>
    </row>
    <row r="2040" spans="6:7" x14ac:dyDescent="0.2">
      <c r="F2040" s="844"/>
      <c r="G2040" s="844"/>
    </row>
    <row r="2041" spans="6:7" x14ac:dyDescent="0.2">
      <c r="F2041" s="844"/>
      <c r="G2041" s="844"/>
    </row>
    <row r="2042" spans="6:7" x14ac:dyDescent="0.2">
      <c r="F2042" s="844"/>
      <c r="G2042" s="844"/>
    </row>
    <row r="2043" spans="6:7" x14ac:dyDescent="0.2">
      <c r="F2043" s="844"/>
      <c r="G2043" s="844"/>
    </row>
    <row r="2044" spans="6:7" x14ac:dyDescent="0.2">
      <c r="F2044" s="844"/>
      <c r="G2044" s="844"/>
    </row>
    <row r="2045" spans="6:7" x14ac:dyDescent="0.2">
      <c r="F2045" s="844"/>
      <c r="G2045" s="844"/>
    </row>
    <row r="2046" spans="6:7" x14ac:dyDescent="0.2">
      <c r="F2046" s="844"/>
      <c r="G2046" s="844"/>
    </row>
    <row r="2047" spans="6:7" x14ac:dyDescent="0.2">
      <c r="F2047" s="844"/>
      <c r="G2047" s="844"/>
    </row>
    <row r="2048" spans="6:7" x14ac:dyDescent="0.2">
      <c r="F2048" s="844"/>
      <c r="G2048" s="844"/>
    </row>
    <row r="2049" spans="6:7" x14ac:dyDescent="0.2">
      <c r="F2049" s="844"/>
      <c r="G2049" s="844"/>
    </row>
    <row r="2050" spans="6:7" x14ac:dyDescent="0.2">
      <c r="F2050" s="844"/>
      <c r="G2050" s="844"/>
    </row>
    <row r="2051" spans="6:7" x14ac:dyDescent="0.2">
      <c r="F2051" s="844"/>
      <c r="G2051" s="844"/>
    </row>
    <row r="2052" spans="6:7" x14ac:dyDescent="0.2">
      <c r="F2052" s="844"/>
      <c r="G2052" s="844"/>
    </row>
    <row r="2053" spans="6:7" x14ac:dyDescent="0.2">
      <c r="F2053" s="844"/>
      <c r="G2053" s="844"/>
    </row>
    <row r="2054" spans="6:7" x14ac:dyDescent="0.2">
      <c r="F2054" s="844"/>
      <c r="G2054" s="844"/>
    </row>
    <row r="2055" spans="6:7" x14ac:dyDescent="0.2">
      <c r="F2055" s="844"/>
      <c r="G2055" s="844"/>
    </row>
    <row r="2056" spans="6:7" x14ac:dyDescent="0.2">
      <c r="F2056" s="844"/>
      <c r="G2056" s="844"/>
    </row>
    <row r="2057" spans="6:7" x14ac:dyDescent="0.2">
      <c r="F2057" s="844"/>
      <c r="G2057" s="844"/>
    </row>
    <row r="2058" spans="6:7" x14ac:dyDescent="0.2">
      <c r="F2058" s="844"/>
      <c r="G2058" s="844"/>
    </row>
    <row r="2059" spans="6:7" x14ac:dyDescent="0.2">
      <c r="F2059" s="844"/>
      <c r="G2059" s="844"/>
    </row>
    <row r="2060" spans="6:7" x14ac:dyDescent="0.2">
      <c r="F2060" s="844"/>
      <c r="G2060" s="844"/>
    </row>
    <row r="2061" spans="6:7" x14ac:dyDescent="0.2">
      <c r="F2061" s="844"/>
      <c r="G2061" s="844"/>
    </row>
    <row r="2062" spans="6:7" x14ac:dyDescent="0.2">
      <c r="F2062" s="844"/>
      <c r="G2062" s="844"/>
    </row>
    <row r="2063" spans="6:7" x14ac:dyDescent="0.2">
      <c r="F2063" s="844"/>
      <c r="G2063" s="844"/>
    </row>
    <row r="2064" spans="6:7" x14ac:dyDescent="0.2">
      <c r="F2064" s="844"/>
      <c r="G2064" s="844"/>
    </row>
    <row r="2065" spans="6:7" x14ac:dyDescent="0.2">
      <c r="F2065" s="844"/>
      <c r="G2065" s="844"/>
    </row>
    <row r="2066" spans="6:7" x14ac:dyDescent="0.2">
      <c r="F2066" s="844"/>
      <c r="G2066" s="844"/>
    </row>
    <row r="2067" spans="6:7" x14ac:dyDescent="0.2">
      <c r="F2067" s="844"/>
      <c r="G2067" s="844"/>
    </row>
    <row r="2068" spans="6:7" x14ac:dyDescent="0.2">
      <c r="F2068" s="844"/>
      <c r="G2068" s="844"/>
    </row>
    <row r="2069" spans="6:7" x14ac:dyDescent="0.2">
      <c r="F2069" s="844"/>
      <c r="G2069" s="844"/>
    </row>
    <row r="2070" spans="6:7" x14ac:dyDescent="0.2">
      <c r="F2070" s="844"/>
      <c r="G2070" s="844"/>
    </row>
    <row r="2071" spans="6:7" x14ac:dyDescent="0.2">
      <c r="F2071" s="844"/>
      <c r="G2071" s="844"/>
    </row>
    <row r="2072" spans="6:7" x14ac:dyDescent="0.2">
      <c r="F2072" s="844"/>
      <c r="G2072" s="844"/>
    </row>
    <row r="2073" spans="6:7" x14ac:dyDescent="0.2">
      <c r="F2073" s="844"/>
      <c r="G2073" s="844"/>
    </row>
    <row r="2074" spans="6:7" x14ac:dyDescent="0.2">
      <c r="F2074" s="844"/>
      <c r="G2074" s="844"/>
    </row>
    <row r="2075" spans="6:7" x14ac:dyDescent="0.2">
      <c r="F2075" s="844"/>
      <c r="G2075" s="844"/>
    </row>
    <row r="2076" spans="6:7" x14ac:dyDescent="0.2">
      <c r="F2076" s="844"/>
      <c r="G2076" s="844"/>
    </row>
    <row r="2077" spans="6:7" x14ac:dyDescent="0.2">
      <c r="F2077" s="844"/>
      <c r="G2077" s="844"/>
    </row>
    <row r="2078" spans="6:7" x14ac:dyDescent="0.2">
      <c r="F2078" s="844"/>
      <c r="G2078" s="844"/>
    </row>
    <row r="2079" spans="6:7" x14ac:dyDescent="0.2">
      <c r="F2079" s="844"/>
      <c r="G2079" s="844"/>
    </row>
    <row r="2080" spans="6:7" x14ac:dyDescent="0.2">
      <c r="F2080" s="844"/>
      <c r="G2080" s="844"/>
    </row>
    <row r="2081" spans="6:7" x14ac:dyDescent="0.2">
      <c r="F2081" s="844"/>
      <c r="G2081" s="844"/>
    </row>
    <row r="2082" spans="6:7" x14ac:dyDescent="0.2">
      <c r="F2082" s="844"/>
      <c r="G2082" s="844"/>
    </row>
    <row r="2083" spans="6:7" x14ac:dyDescent="0.2">
      <c r="F2083" s="844"/>
      <c r="G2083" s="844"/>
    </row>
    <row r="2084" spans="6:7" x14ac:dyDescent="0.2">
      <c r="F2084" s="844"/>
      <c r="G2084" s="844"/>
    </row>
    <row r="2085" spans="6:7" x14ac:dyDescent="0.2">
      <c r="F2085" s="844"/>
      <c r="G2085" s="844"/>
    </row>
    <row r="2086" spans="6:7" x14ac:dyDescent="0.2">
      <c r="F2086" s="844"/>
      <c r="G2086" s="844"/>
    </row>
    <row r="2087" spans="6:7" x14ac:dyDescent="0.2">
      <c r="F2087" s="844"/>
      <c r="G2087" s="844"/>
    </row>
    <row r="2088" spans="6:7" x14ac:dyDescent="0.2">
      <c r="F2088" s="844"/>
      <c r="G2088" s="844"/>
    </row>
    <row r="2089" spans="6:7" x14ac:dyDescent="0.2">
      <c r="F2089" s="844"/>
      <c r="G2089" s="844"/>
    </row>
    <row r="2090" spans="6:7" x14ac:dyDescent="0.2">
      <c r="F2090" s="844"/>
      <c r="G2090" s="844"/>
    </row>
    <row r="2091" spans="6:7" x14ac:dyDescent="0.2">
      <c r="F2091" s="844"/>
      <c r="G2091" s="844"/>
    </row>
    <row r="2092" spans="6:7" x14ac:dyDescent="0.2">
      <c r="F2092" s="844"/>
      <c r="G2092" s="844"/>
    </row>
    <row r="2093" spans="6:7" x14ac:dyDescent="0.2">
      <c r="F2093" s="844"/>
      <c r="G2093" s="844"/>
    </row>
    <row r="2094" spans="6:7" x14ac:dyDescent="0.2">
      <c r="F2094" s="844"/>
      <c r="G2094" s="844"/>
    </row>
    <row r="2095" spans="6:7" x14ac:dyDescent="0.2">
      <c r="F2095" s="844"/>
      <c r="G2095" s="844"/>
    </row>
    <row r="2096" spans="6:7" x14ac:dyDescent="0.2">
      <c r="F2096" s="844"/>
      <c r="G2096" s="844"/>
    </row>
    <row r="2097" spans="6:7" x14ac:dyDescent="0.2">
      <c r="F2097" s="844"/>
      <c r="G2097" s="844"/>
    </row>
    <row r="2098" spans="6:7" x14ac:dyDescent="0.2">
      <c r="F2098" s="844"/>
      <c r="G2098" s="844"/>
    </row>
    <row r="2099" spans="6:7" x14ac:dyDescent="0.2">
      <c r="F2099" s="844"/>
      <c r="G2099" s="844"/>
    </row>
    <row r="2100" spans="6:7" x14ac:dyDescent="0.2">
      <c r="F2100" s="844"/>
      <c r="G2100" s="844"/>
    </row>
    <row r="2101" spans="6:7" x14ac:dyDescent="0.2">
      <c r="F2101" s="844"/>
      <c r="G2101" s="844"/>
    </row>
    <row r="2102" spans="6:7" x14ac:dyDescent="0.2">
      <c r="F2102" s="844"/>
      <c r="G2102" s="844"/>
    </row>
    <row r="2103" spans="6:7" x14ac:dyDescent="0.2">
      <c r="F2103" s="844"/>
      <c r="G2103" s="844"/>
    </row>
    <row r="2104" spans="6:7" x14ac:dyDescent="0.2">
      <c r="F2104" s="844"/>
      <c r="G2104" s="844"/>
    </row>
    <row r="2105" spans="6:7" x14ac:dyDescent="0.2">
      <c r="F2105" s="844"/>
      <c r="G2105" s="844"/>
    </row>
    <row r="2106" spans="6:7" x14ac:dyDescent="0.2">
      <c r="F2106" s="844"/>
      <c r="G2106" s="844"/>
    </row>
    <row r="2107" spans="6:7" x14ac:dyDescent="0.2">
      <c r="F2107" s="844"/>
      <c r="G2107" s="844"/>
    </row>
    <row r="2108" spans="6:7" x14ac:dyDescent="0.2">
      <c r="F2108" s="844"/>
      <c r="G2108" s="844"/>
    </row>
    <row r="2109" spans="6:7" x14ac:dyDescent="0.2">
      <c r="F2109" s="844"/>
      <c r="G2109" s="844"/>
    </row>
    <row r="2110" spans="6:7" x14ac:dyDescent="0.2">
      <c r="F2110" s="844"/>
      <c r="G2110" s="844"/>
    </row>
    <row r="2111" spans="6:7" x14ac:dyDescent="0.2">
      <c r="F2111" s="844"/>
      <c r="G2111" s="844"/>
    </row>
    <row r="2112" spans="6:7" x14ac:dyDescent="0.2">
      <c r="F2112" s="844"/>
      <c r="G2112" s="844"/>
    </row>
    <row r="2113" spans="6:7" x14ac:dyDescent="0.2">
      <c r="F2113" s="844"/>
      <c r="G2113" s="844"/>
    </row>
    <row r="2114" spans="6:7" x14ac:dyDescent="0.2">
      <c r="F2114" s="844"/>
      <c r="G2114" s="844"/>
    </row>
    <row r="2115" spans="6:7" x14ac:dyDescent="0.2">
      <c r="F2115" s="844"/>
      <c r="G2115" s="844"/>
    </row>
    <row r="2116" spans="6:7" x14ac:dyDescent="0.2">
      <c r="F2116" s="844"/>
      <c r="G2116" s="844"/>
    </row>
    <row r="2117" spans="6:7" x14ac:dyDescent="0.2">
      <c r="F2117" s="844"/>
      <c r="G2117" s="844"/>
    </row>
    <row r="2118" spans="6:7" x14ac:dyDescent="0.2">
      <c r="F2118" s="844"/>
      <c r="G2118" s="844"/>
    </row>
    <row r="2119" spans="6:7" x14ac:dyDescent="0.2">
      <c r="F2119" s="844"/>
      <c r="G2119" s="844"/>
    </row>
    <row r="2120" spans="6:7" x14ac:dyDescent="0.2">
      <c r="F2120" s="844"/>
      <c r="G2120" s="844"/>
    </row>
    <row r="2121" spans="6:7" x14ac:dyDescent="0.2">
      <c r="F2121" s="844"/>
      <c r="G2121" s="844"/>
    </row>
    <row r="2122" spans="6:7" x14ac:dyDescent="0.2">
      <c r="F2122" s="844"/>
      <c r="G2122" s="844"/>
    </row>
    <row r="2123" spans="6:7" x14ac:dyDescent="0.2">
      <c r="F2123" s="844"/>
      <c r="G2123" s="844"/>
    </row>
    <row r="2124" spans="6:7" x14ac:dyDescent="0.2">
      <c r="F2124" s="844"/>
      <c r="G2124" s="844"/>
    </row>
    <row r="2125" spans="6:7" x14ac:dyDescent="0.2">
      <c r="F2125" s="844"/>
      <c r="G2125" s="844"/>
    </row>
    <row r="2126" spans="6:7" x14ac:dyDescent="0.2">
      <c r="F2126" s="844"/>
      <c r="G2126" s="844"/>
    </row>
    <row r="2127" spans="6:7" x14ac:dyDescent="0.2">
      <c r="F2127" s="844"/>
      <c r="G2127" s="844"/>
    </row>
    <row r="2128" spans="6:7" x14ac:dyDescent="0.2">
      <c r="F2128" s="844"/>
      <c r="G2128" s="844"/>
    </row>
    <row r="2129" spans="6:7" x14ac:dyDescent="0.2">
      <c r="F2129" s="844"/>
      <c r="G2129" s="844"/>
    </row>
    <row r="2130" spans="6:7" x14ac:dyDescent="0.2">
      <c r="F2130" s="844"/>
      <c r="G2130" s="844"/>
    </row>
    <row r="2131" spans="6:7" x14ac:dyDescent="0.2">
      <c r="F2131" s="844"/>
      <c r="G2131" s="844"/>
    </row>
    <row r="2132" spans="6:7" x14ac:dyDescent="0.2">
      <c r="F2132" s="844"/>
      <c r="G2132" s="844"/>
    </row>
    <row r="2133" spans="6:7" x14ac:dyDescent="0.2">
      <c r="F2133" s="844"/>
      <c r="G2133" s="844"/>
    </row>
    <row r="2134" spans="6:7" x14ac:dyDescent="0.2">
      <c r="F2134" s="844"/>
      <c r="G2134" s="844"/>
    </row>
    <row r="2135" spans="6:7" x14ac:dyDescent="0.2">
      <c r="F2135" s="844"/>
      <c r="G2135" s="844"/>
    </row>
    <row r="2136" spans="6:7" x14ac:dyDescent="0.2">
      <c r="F2136" s="844"/>
      <c r="G2136" s="844"/>
    </row>
    <row r="2137" spans="6:7" x14ac:dyDescent="0.2">
      <c r="F2137" s="844"/>
      <c r="G2137" s="844"/>
    </row>
    <row r="2138" spans="6:7" x14ac:dyDescent="0.2">
      <c r="F2138" s="844"/>
      <c r="G2138" s="844"/>
    </row>
    <row r="2139" spans="6:7" x14ac:dyDescent="0.2">
      <c r="F2139" s="844"/>
      <c r="G2139" s="844"/>
    </row>
    <row r="2140" spans="6:7" x14ac:dyDescent="0.2">
      <c r="F2140" s="844"/>
      <c r="G2140" s="844"/>
    </row>
    <row r="2141" spans="6:7" x14ac:dyDescent="0.2">
      <c r="F2141" s="844"/>
      <c r="G2141" s="844"/>
    </row>
    <row r="2142" spans="6:7" x14ac:dyDescent="0.2">
      <c r="F2142" s="844"/>
      <c r="G2142" s="844"/>
    </row>
    <row r="2143" spans="6:7" x14ac:dyDescent="0.2">
      <c r="F2143" s="844"/>
      <c r="G2143" s="844"/>
    </row>
    <row r="2144" spans="6:7" x14ac:dyDescent="0.2">
      <c r="F2144" s="844"/>
      <c r="G2144" s="844"/>
    </row>
    <row r="2145" spans="6:7" x14ac:dyDescent="0.2">
      <c r="F2145" s="844"/>
      <c r="G2145" s="844"/>
    </row>
    <row r="2146" spans="6:7" x14ac:dyDescent="0.2">
      <c r="F2146" s="844"/>
      <c r="G2146" s="844"/>
    </row>
    <row r="2147" spans="6:7" x14ac:dyDescent="0.2">
      <c r="F2147" s="844"/>
      <c r="G2147" s="844"/>
    </row>
    <row r="2148" spans="6:7" x14ac:dyDescent="0.2">
      <c r="F2148" s="844"/>
      <c r="G2148" s="844"/>
    </row>
    <row r="2149" spans="6:7" x14ac:dyDescent="0.2">
      <c r="F2149" s="844"/>
      <c r="G2149" s="844"/>
    </row>
    <row r="2150" spans="6:7" x14ac:dyDescent="0.2">
      <c r="F2150" s="844"/>
      <c r="G2150" s="844"/>
    </row>
    <row r="2151" spans="6:7" x14ac:dyDescent="0.2">
      <c r="F2151" s="844"/>
      <c r="G2151" s="844"/>
    </row>
    <row r="2152" spans="6:7" x14ac:dyDescent="0.2">
      <c r="F2152" s="844"/>
      <c r="G2152" s="844"/>
    </row>
    <row r="2153" spans="6:7" x14ac:dyDescent="0.2">
      <c r="F2153" s="844"/>
      <c r="G2153" s="844"/>
    </row>
    <row r="2154" spans="6:7" x14ac:dyDescent="0.2">
      <c r="F2154" s="844"/>
      <c r="G2154" s="844"/>
    </row>
    <row r="2155" spans="6:7" x14ac:dyDescent="0.2">
      <c r="F2155" s="844"/>
      <c r="G2155" s="844"/>
    </row>
    <row r="2156" spans="6:7" x14ac:dyDescent="0.2">
      <c r="F2156" s="844"/>
      <c r="G2156" s="844"/>
    </row>
    <row r="2157" spans="6:7" x14ac:dyDescent="0.2">
      <c r="F2157" s="844"/>
      <c r="G2157" s="844"/>
    </row>
    <row r="2158" spans="6:7" x14ac:dyDescent="0.2">
      <c r="F2158" s="844"/>
      <c r="G2158" s="844"/>
    </row>
    <row r="2159" spans="6:7" x14ac:dyDescent="0.2">
      <c r="F2159" s="844"/>
      <c r="G2159" s="844"/>
    </row>
    <row r="2160" spans="6:7" x14ac:dyDescent="0.2">
      <c r="F2160" s="844"/>
      <c r="G2160" s="844"/>
    </row>
    <row r="2161" spans="6:7" x14ac:dyDescent="0.2">
      <c r="F2161" s="844"/>
      <c r="G2161" s="844"/>
    </row>
    <row r="2162" spans="6:7" x14ac:dyDescent="0.2">
      <c r="F2162" s="844"/>
      <c r="G2162" s="844"/>
    </row>
    <row r="2163" spans="6:7" x14ac:dyDescent="0.2">
      <c r="F2163" s="844"/>
      <c r="G2163" s="844"/>
    </row>
    <row r="2164" spans="6:7" x14ac:dyDescent="0.2">
      <c r="F2164" s="844"/>
      <c r="G2164" s="844"/>
    </row>
    <row r="2165" spans="6:7" x14ac:dyDescent="0.2">
      <c r="F2165" s="844"/>
      <c r="G2165" s="844"/>
    </row>
    <row r="2166" spans="6:7" x14ac:dyDescent="0.2">
      <c r="F2166" s="844"/>
      <c r="G2166" s="844"/>
    </row>
    <row r="2167" spans="6:7" x14ac:dyDescent="0.2">
      <c r="F2167" s="844"/>
      <c r="G2167" s="844"/>
    </row>
    <row r="2168" spans="6:7" x14ac:dyDescent="0.2">
      <c r="F2168" s="844"/>
      <c r="G2168" s="844"/>
    </row>
    <row r="2169" spans="6:7" x14ac:dyDescent="0.2">
      <c r="F2169" s="844"/>
      <c r="G2169" s="844"/>
    </row>
    <row r="2170" spans="6:7" x14ac:dyDescent="0.2">
      <c r="F2170" s="844"/>
      <c r="G2170" s="844"/>
    </row>
    <row r="2171" spans="6:7" x14ac:dyDescent="0.2">
      <c r="F2171" s="844"/>
      <c r="G2171" s="844"/>
    </row>
    <row r="2172" spans="6:7" x14ac:dyDescent="0.2">
      <c r="F2172" s="844"/>
      <c r="G2172" s="844"/>
    </row>
    <row r="2173" spans="6:7" x14ac:dyDescent="0.2">
      <c r="F2173" s="844"/>
      <c r="G2173" s="844"/>
    </row>
    <row r="2174" spans="6:7" x14ac:dyDescent="0.2">
      <c r="F2174" s="844"/>
      <c r="G2174" s="844"/>
    </row>
    <row r="2175" spans="6:7" x14ac:dyDescent="0.2">
      <c r="F2175" s="844"/>
      <c r="G2175" s="844"/>
    </row>
    <row r="2176" spans="6:7" x14ac:dyDescent="0.2">
      <c r="F2176" s="844"/>
      <c r="G2176" s="844"/>
    </row>
    <row r="2177" spans="6:7" x14ac:dyDescent="0.2">
      <c r="F2177" s="844"/>
      <c r="G2177" s="844"/>
    </row>
    <row r="2178" spans="6:7" x14ac:dyDescent="0.2">
      <c r="F2178" s="844"/>
      <c r="G2178" s="844"/>
    </row>
    <row r="2179" spans="6:7" x14ac:dyDescent="0.2">
      <c r="F2179" s="844"/>
      <c r="G2179" s="844"/>
    </row>
    <row r="2180" spans="6:7" x14ac:dyDescent="0.2">
      <c r="F2180" s="844"/>
      <c r="G2180" s="844"/>
    </row>
    <row r="2181" spans="6:7" x14ac:dyDescent="0.2">
      <c r="F2181" s="844"/>
      <c r="G2181" s="844"/>
    </row>
    <row r="2182" spans="6:7" x14ac:dyDescent="0.2">
      <c r="F2182" s="844"/>
      <c r="G2182" s="844"/>
    </row>
    <row r="2183" spans="6:7" x14ac:dyDescent="0.2">
      <c r="F2183" s="844"/>
      <c r="G2183" s="844"/>
    </row>
    <row r="2184" spans="6:7" x14ac:dyDescent="0.2">
      <c r="F2184" s="844"/>
      <c r="G2184" s="844"/>
    </row>
    <row r="2185" spans="6:7" x14ac:dyDescent="0.2">
      <c r="F2185" s="844"/>
      <c r="G2185" s="844"/>
    </row>
    <row r="2186" spans="6:7" x14ac:dyDescent="0.2">
      <c r="F2186" s="844"/>
      <c r="G2186" s="844"/>
    </row>
    <row r="2187" spans="6:7" x14ac:dyDescent="0.2">
      <c r="F2187" s="844"/>
      <c r="G2187" s="844"/>
    </row>
    <row r="2188" spans="6:7" x14ac:dyDescent="0.2">
      <c r="F2188" s="844"/>
      <c r="G2188" s="844"/>
    </row>
    <row r="2189" spans="6:7" x14ac:dyDescent="0.2">
      <c r="F2189" s="844"/>
      <c r="G2189" s="844"/>
    </row>
    <row r="2190" spans="6:7" x14ac:dyDescent="0.2">
      <c r="F2190" s="844"/>
      <c r="G2190" s="844"/>
    </row>
    <row r="2191" spans="6:7" x14ac:dyDescent="0.2">
      <c r="F2191" s="844"/>
      <c r="G2191" s="844"/>
    </row>
    <row r="2192" spans="6:7" x14ac:dyDescent="0.2">
      <c r="F2192" s="844"/>
      <c r="G2192" s="844"/>
    </row>
    <row r="2193" spans="6:7" x14ac:dyDescent="0.2">
      <c r="F2193" s="844"/>
      <c r="G2193" s="844"/>
    </row>
    <row r="2194" spans="6:7" x14ac:dyDescent="0.2">
      <c r="F2194" s="844"/>
      <c r="G2194" s="844"/>
    </row>
    <row r="2195" spans="6:7" x14ac:dyDescent="0.2">
      <c r="F2195" s="844"/>
      <c r="G2195" s="844"/>
    </row>
    <row r="2196" spans="6:7" x14ac:dyDescent="0.2">
      <c r="F2196" s="844"/>
      <c r="G2196" s="844"/>
    </row>
    <row r="2197" spans="6:7" x14ac:dyDescent="0.2">
      <c r="F2197" s="844"/>
      <c r="G2197" s="844"/>
    </row>
    <row r="2198" spans="6:7" x14ac:dyDescent="0.2">
      <c r="F2198" s="844"/>
      <c r="G2198" s="844"/>
    </row>
    <row r="2199" spans="6:7" x14ac:dyDescent="0.2">
      <c r="F2199" s="844"/>
      <c r="G2199" s="844"/>
    </row>
    <row r="2200" spans="6:7" x14ac:dyDescent="0.2">
      <c r="F2200" s="844"/>
      <c r="G2200" s="844"/>
    </row>
    <row r="2201" spans="6:7" x14ac:dyDescent="0.2">
      <c r="F2201" s="844"/>
      <c r="G2201" s="844"/>
    </row>
    <row r="2202" spans="6:7" x14ac:dyDescent="0.2">
      <c r="F2202" s="844"/>
      <c r="G2202" s="844"/>
    </row>
    <row r="2203" spans="6:7" x14ac:dyDescent="0.2">
      <c r="F2203" s="844"/>
      <c r="G2203" s="844"/>
    </row>
    <row r="2204" spans="6:7" x14ac:dyDescent="0.2">
      <c r="F2204" s="844"/>
      <c r="G2204" s="844"/>
    </row>
    <row r="2205" spans="6:7" x14ac:dyDescent="0.2">
      <c r="F2205" s="844"/>
      <c r="G2205" s="844"/>
    </row>
    <row r="2206" spans="6:7" x14ac:dyDescent="0.2">
      <c r="F2206" s="844"/>
      <c r="G2206" s="844"/>
    </row>
    <row r="2207" spans="6:7" x14ac:dyDescent="0.2">
      <c r="F2207" s="844"/>
      <c r="G2207" s="844"/>
    </row>
    <row r="2208" spans="6:7" x14ac:dyDescent="0.2">
      <c r="F2208" s="844"/>
      <c r="G2208" s="844"/>
    </row>
    <row r="2209" spans="6:7" x14ac:dyDescent="0.2">
      <c r="F2209" s="844"/>
      <c r="G2209" s="844"/>
    </row>
    <row r="2210" spans="6:7" x14ac:dyDescent="0.2">
      <c r="F2210" s="844"/>
      <c r="G2210" s="844"/>
    </row>
    <row r="2211" spans="6:7" x14ac:dyDescent="0.2">
      <c r="F2211" s="844"/>
      <c r="G2211" s="844"/>
    </row>
    <row r="2212" spans="6:7" x14ac:dyDescent="0.2">
      <c r="F2212" s="844"/>
      <c r="G2212" s="844"/>
    </row>
    <row r="2213" spans="6:7" x14ac:dyDescent="0.2">
      <c r="F2213" s="844"/>
      <c r="G2213" s="844"/>
    </row>
    <row r="2214" spans="6:7" x14ac:dyDescent="0.2">
      <c r="F2214" s="844"/>
      <c r="G2214" s="844"/>
    </row>
    <row r="2215" spans="6:7" x14ac:dyDescent="0.2">
      <c r="F2215" s="844"/>
      <c r="G2215" s="844"/>
    </row>
    <row r="2216" spans="6:7" x14ac:dyDescent="0.2">
      <c r="F2216" s="844"/>
      <c r="G2216" s="844"/>
    </row>
    <row r="2217" spans="6:7" x14ac:dyDescent="0.2">
      <c r="F2217" s="844"/>
      <c r="G2217" s="844"/>
    </row>
    <row r="2218" spans="6:7" x14ac:dyDescent="0.2">
      <c r="F2218" s="844"/>
      <c r="G2218" s="844"/>
    </row>
  </sheetData>
  <autoFilter ref="C1:C2218"/>
  <mergeCells count="30">
    <mergeCell ref="E231:F231"/>
    <mergeCell ref="A227:E227"/>
    <mergeCell ref="O3:O4"/>
    <mergeCell ref="G3:G4"/>
    <mergeCell ref="J3:J4"/>
    <mergeCell ref="K3:K4"/>
    <mergeCell ref="I3:I4"/>
    <mergeCell ref="N3:N4"/>
    <mergeCell ref="C2:C4"/>
    <mergeCell ref="D2:D4"/>
    <mergeCell ref="L2:Q2"/>
    <mergeCell ref="H3:H4"/>
    <mergeCell ref="L3:L4"/>
    <mergeCell ref="M3:M4"/>
    <mergeCell ref="A1:V1"/>
    <mergeCell ref="Y4:Z4"/>
    <mergeCell ref="W3:W4"/>
    <mergeCell ref="R3:R4"/>
    <mergeCell ref="P3:P4"/>
    <mergeCell ref="Q3:Q4"/>
    <mergeCell ref="V3:V4"/>
    <mergeCell ref="A2:A4"/>
    <mergeCell ref="B2:B4"/>
    <mergeCell ref="E2:E4"/>
    <mergeCell ref="F2:K2"/>
    <mergeCell ref="R2:W2"/>
    <mergeCell ref="F3:F4"/>
    <mergeCell ref="U3:U4"/>
    <mergeCell ref="S3:S4"/>
    <mergeCell ref="T3:T4"/>
  </mergeCells>
  <phoneticPr fontId="7" type="noConversion"/>
  <pageMargins left="0.19685039370078741" right="0" top="0.74803149606299213" bottom="0.31496062992125984" header="0" footer="0"/>
  <pageSetup paperSize="9" scale="47" fitToHeight="3" orientation="landscape" r:id="rId1"/>
  <headerFooter alignWithMargins="0"/>
  <rowBreaks count="3" manualBreakCount="3">
    <brk id="40" max="22" man="1"/>
    <brk id="76" max="22" man="1"/>
    <brk id="115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</vt:lpstr>
      <vt:lpstr>'01.05'!Заголовки_для_печати</vt:lpstr>
      <vt:lpstr>'01.05'!Область_печати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2019-05-13T12:00:50Z</cp:lastPrinted>
  <dcterms:created xsi:type="dcterms:W3CDTF">2004-10-20T06:45:28Z</dcterms:created>
  <dcterms:modified xsi:type="dcterms:W3CDTF">2019-05-14T13:06:32Z</dcterms:modified>
</cp:coreProperties>
</file>