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налізВидатків\2020\07\На сайт\"/>
    </mc:Choice>
  </mc:AlternateContent>
  <bookViews>
    <workbookView xWindow="-15" yWindow="3525" windowWidth="6000" windowHeight="3045" tabRatio="555"/>
  </bookViews>
  <sheets>
    <sheet name="01.07" sheetId="20" r:id="rId1"/>
  </sheets>
  <definedNames>
    <definedName name="_xlnm._FilterDatabase" localSheetId="0" hidden="1">'01.07'!$C$1:$C$2115</definedName>
    <definedName name="_xlnm.Print_Titles" localSheetId="0">'01.07'!$2:$5</definedName>
    <definedName name="_xlnm.Print_Area" localSheetId="0">'01.07'!$A$1:$W$124</definedName>
  </definedNames>
  <calcPr calcId="162913"/>
</workbook>
</file>

<file path=xl/calcChain.xml><?xml version="1.0" encoding="utf-8"?>
<calcChain xmlns="http://schemas.openxmlformats.org/spreadsheetml/2006/main">
  <c r="V119" i="20" l="1"/>
  <c r="T119" i="20" l="1"/>
  <c r="S119" i="20"/>
  <c r="R119" i="20"/>
  <c r="W83" i="20"/>
  <c r="W84" i="20"/>
  <c r="W85" i="20"/>
  <c r="W86" i="20"/>
  <c r="W68" i="20"/>
  <c r="Q67" i="20"/>
  <c r="Q68" i="20"/>
  <c r="Q7" i="20"/>
  <c r="Q8" i="20"/>
  <c r="Q14" i="20"/>
  <c r="Q15" i="20"/>
  <c r="Q16" i="20"/>
  <c r="Q18" i="20"/>
  <c r="Q19" i="20"/>
  <c r="Q25" i="20"/>
  <c r="Q26" i="20"/>
  <c r="Q27" i="20"/>
  <c r="Q30" i="20"/>
  <c r="Q31" i="20"/>
  <c r="Q33" i="20"/>
  <c r="Q38" i="20"/>
  <c r="Q39" i="20"/>
  <c r="L121" i="20" l="1"/>
  <c r="G121" i="20"/>
  <c r="H121" i="20"/>
  <c r="F121" i="20"/>
  <c r="U101" i="20" l="1"/>
  <c r="T101" i="20"/>
  <c r="S101" i="20"/>
  <c r="R101" i="20"/>
  <c r="R121" i="20" s="1"/>
  <c r="P101" i="20"/>
  <c r="J101" i="20"/>
  <c r="J121" i="20" s="1"/>
  <c r="H74" i="20"/>
  <c r="H64" i="20"/>
  <c r="H59" i="20"/>
  <c r="G59" i="20"/>
  <c r="H26" i="20"/>
  <c r="G26" i="20"/>
  <c r="H8" i="20"/>
  <c r="H123" i="20" s="1"/>
  <c r="H46" i="20"/>
  <c r="V101" i="20" l="1"/>
  <c r="W101" i="20"/>
  <c r="H25" i="20"/>
  <c r="O133" i="20" l="1"/>
  <c r="N133" i="20"/>
  <c r="M133" i="20"/>
  <c r="L133" i="20"/>
  <c r="G133" i="20"/>
  <c r="H133" i="20"/>
  <c r="F133" i="20"/>
  <c r="M138" i="20" l="1"/>
  <c r="L138" i="20"/>
  <c r="G138" i="20"/>
  <c r="H138" i="20"/>
  <c r="F138" i="20"/>
  <c r="O7" i="20" l="1"/>
  <c r="N7" i="20"/>
  <c r="M7" i="20"/>
  <c r="L7" i="20"/>
  <c r="F7" i="20"/>
  <c r="G7" i="20"/>
  <c r="H7" i="20"/>
  <c r="U54" i="20"/>
  <c r="T54" i="20"/>
  <c r="S54" i="20"/>
  <c r="R54" i="20"/>
  <c r="P54" i="20"/>
  <c r="K54" i="20"/>
  <c r="J54" i="20"/>
  <c r="O74" i="20"/>
  <c r="N74" i="20"/>
  <c r="M74" i="20"/>
  <c r="L74" i="20"/>
  <c r="G74" i="20"/>
  <c r="F74" i="20"/>
  <c r="V54" i="20" l="1"/>
  <c r="W54" i="20"/>
  <c r="W132" i="20"/>
  <c r="H132" i="20"/>
  <c r="G132" i="20"/>
  <c r="F132" i="20"/>
  <c r="J29" i="20"/>
  <c r="T29" i="20"/>
  <c r="V29" i="20" s="1"/>
  <c r="S29" i="20"/>
  <c r="R29" i="20"/>
  <c r="Q82" i="20" l="1"/>
  <c r="Q87" i="20"/>
  <c r="Q116" i="20" l="1"/>
  <c r="Q112" i="20"/>
  <c r="Q111" i="20"/>
  <c r="K113" i="20"/>
  <c r="K103" i="20"/>
  <c r="K86" i="20"/>
  <c r="Q72" i="20"/>
  <c r="Q88" i="20"/>
  <c r="Q44" i="20"/>
  <c r="K110" i="20"/>
  <c r="K111" i="20"/>
  <c r="U111" i="20"/>
  <c r="T111" i="20"/>
  <c r="S111" i="20"/>
  <c r="R111" i="20"/>
  <c r="P111" i="20"/>
  <c r="J111" i="20"/>
  <c r="W111" i="20" l="1"/>
  <c r="V111" i="20"/>
  <c r="S117" i="20"/>
  <c r="K43" i="20" l="1"/>
  <c r="O26" i="20"/>
  <c r="Q105" i="20"/>
  <c r="O8" i="20" l="1"/>
  <c r="N8" i="20"/>
  <c r="M8" i="20"/>
  <c r="M121" i="20" s="1"/>
  <c r="M123" i="20" s="1"/>
  <c r="L8" i="20"/>
  <c r="G8" i="20"/>
  <c r="F8" i="20"/>
  <c r="U110" i="20" l="1"/>
  <c r="T110" i="20"/>
  <c r="S110" i="20"/>
  <c r="R110" i="20"/>
  <c r="P110" i="20"/>
  <c r="J110" i="20"/>
  <c r="T138" i="20"/>
  <c r="J138" i="20"/>
  <c r="R138" i="20"/>
  <c r="N138" i="20"/>
  <c r="O138" i="20"/>
  <c r="U138" i="20" s="1"/>
  <c r="N143" i="20"/>
  <c r="M143" i="20"/>
  <c r="L143" i="20"/>
  <c r="H143" i="20"/>
  <c r="G143" i="20"/>
  <c r="F143" i="20"/>
  <c r="J13" i="20"/>
  <c r="K13" i="20"/>
  <c r="T13" i="20"/>
  <c r="R13" i="20"/>
  <c r="S13" i="20"/>
  <c r="W110" i="20" l="1"/>
  <c r="V138" i="20"/>
  <c r="S138" i="20"/>
  <c r="T143" i="20"/>
  <c r="R143" i="20"/>
  <c r="K138" i="20"/>
  <c r="P138" i="20"/>
  <c r="V110" i="20"/>
  <c r="Q138" i="20"/>
  <c r="W138" i="20"/>
  <c r="S143" i="20"/>
  <c r="O143" i="20"/>
  <c r="U13" i="20"/>
  <c r="W13" i="20" s="1"/>
  <c r="U143" i="20" l="1"/>
  <c r="V13" i="20"/>
  <c r="F26" i="20"/>
  <c r="P120" i="20" l="1"/>
  <c r="P117" i="20"/>
  <c r="K35" i="20"/>
  <c r="K31" i="20"/>
  <c r="J89" i="20"/>
  <c r="J90" i="20"/>
  <c r="J91" i="20"/>
  <c r="J92" i="20"/>
  <c r="J93" i="20"/>
  <c r="J94" i="20"/>
  <c r="J95" i="20"/>
  <c r="J96" i="20"/>
  <c r="J97" i="20"/>
  <c r="J98" i="20"/>
  <c r="J99" i="20"/>
  <c r="J100" i="20"/>
  <c r="J102" i="20"/>
  <c r="J103" i="20"/>
  <c r="J104" i="20"/>
  <c r="J105" i="20"/>
  <c r="J106" i="20"/>
  <c r="J107" i="20"/>
  <c r="J108" i="20"/>
  <c r="J109" i="20"/>
  <c r="J112" i="20"/>
  <c r="J113" i="20"/>
  <c r="J114" i="20"/>
  <c r="J115" i="20"/>
  <c r="J116" i="20"/>
  <c r="J117" i="20"/>
  <c r="J118" i="20"/>
  <c r="J120" i="20"/>
  <c r="Q40" i="20"/>
  <c r="Q47" i="20"/>
  <c r="Q50" i="20"/>
  <c r="Q56" i="20"/>
  <c r="Q57" i="20"/>
  <c r="Q60" i="20"/>
  <c r="Q61" i="20"/>
  <c r="Q62" i="20"/>
  <c r="Q69" i="20"/>
  <c r="Q71" i="20"/>
  <c r="Q75" i="20"/>
  <c r="Q76" i="20"/>
  <c r="Q77" i="20"/>
  <c r="Q79" i="20"/>
  <c r="Q80" i="20"/>
  <c r="Q84" i="20"/>
  <c r="Q85" i="20"/>
  <c r="Q89" i="20"/>
  <c r="Q90" i="20"/>
  <c r="Q91" i="20"/>
  <c r="Q94" i="20"/>
  <c r="Q95" i="20"/>
  <c r="Q98" i="20"/>
  <c r="Q99" i="20"/>
  <c r="Q100" i="20"/>
  <c r="Q104" i="20"/>
  <c r="Q106" i="20"/>
  <c r="Q107" i="20"/>
  <c r="Q108" i="20"/>
  <c r="Q109" i="20"/>
  <c r="K69" i="20"/>
  <c r="K70" i="20"/>
  <c r="K71" i="20"/>
  <c r="K72" i="20"/>
  <c r="K73" i="20"/>
  <c r="K81" i="20"/>
  <c r="K82" i="20"/>
  <c r="K84" i="20"/>
  <c r="K85" i="20"/>
  <c r="K89" i="20"/>
  <c r="K90" i="20"/>
  <c r="K91" i="20"/>
  <c r="K94" i="20"/>
  <c r="K95" i="20"/>
  <c r="K98" i="20"/>
  <c r="K99" i="20"/>
  <c r="K102" i="20"/>
  <c r="K104" i="20"/>
  <c r="K106" i="20"/>
  <c r="K107" i="20"/>
  <c r="K108" i="20"/>
  <c r="K109" i="20"/>
  <c r="K115" i="20"/>
  <c r="U69" i="20"/>
  <c r="N26" i="20"/>
  <c r="J24" i="20"/>
  <c r="K24" i="20"/>
  <c r="P24" i="20"/>
  <c r="R24" i="20"/>
  <c r="S24" i="20"/>
  <c r="T24" i="20"/>
  <c r="U24" i="20"/>
  <c r="V24" i="20" l="1"/>
  <c r="W24" i="20"/>
  <c r="M145" i="20" l="1"/>
  <c r="N145" i="20"/>
  <c r="O145" i="20"/>
  <c r="L145" i="20"/>
  <c r="G145" i="20"/>
  <c r="H145" i="20"/>
  <c r="K145" i="20"/>
  <c r="F145" i="20"/>
  <c r="U35" i="20"/>
  <c r="U145" i="20" s="1"/>
  <c r="T35" i="20"/>
  <c r="T145" i="20" s="1"/>
  <c r="S35" i="20"/>
  <c r="S145" i="20" s="1"/>
  <c r="R35" i="20"/>
  <c r="Q145" i="20"/>
  <c r="P35" i="20"/>
  <c r="P145" i="20" s="1"/>
  <c r="J35" i="20"/>
  <c r="J145" i="20" s="1"/>
  <c r="R145" i="20" l="1"/>
  <c r="W35" i="20"/>
  <c r="W145" i="20" s="1"/>
  <c r="V35" i="20"/>
  <c r="V145" i="20" s="1"/>
  <c r="I150" i="20" l="1"/>
  <c r="P9" i="20" l="1"/>
  <c r="P10" i="20"/>
  <c r="P11" i="20"/>
  <c r="P14" i="20"/>
  <c r="P15" i="20"/>
  <c r="P16" i="20"/>
  <c r="P17" i="20"/>
  <c r="P18" i="20"/>
  <c r="P19" i="20"/>
  <c r="P20" i="20"/>
  <c r="P21" i="20"/>
  <c r="P22" i="20"/>
  <c r="P23" i="20"/>
  <c r="P27" i="20"/>
  <c r="P28" i="20"/>
  <c r="P30" i="20"/>
  <c r="P31" i="20"/>
  <c r="P32" i="20"/>
  <c r="P33" i="20"/>
  <c r="P34" i="20"/>
  <c r="P36" i="20"/>
  <c r="P37" i="20"/>
  <c r="P38" i="20"/>
  <c r="P39" i="20"/>
  <c r="P40" i="20"/>
  <c r="P41" i="20"/>
  <c r="P42" i="20"/>
  <c r="P43" i="20"/>
  <c r="P44" i="20"/>
  <c r="P45" i="20"/>
  <c r="P47" i="20"/>
  <c r="P48" i="20"/>
  <c r="P49" i="20"/>
  <c r="P50" i="20"/>
  <c r="P51" i="20"/>
  <c r="P52" i="20"/>
  <c r="P53" i="20"/>
  <c r="P55" i="20"/>
  <c r="P56" i="20"/>
  <c r="P57" i="20"/>
  <c r="P58" i="20"/>
  <c r="P60" i="20"/>
  <c r="P61" i="20"/>
  <c r="P62" i="20"/>
  <c r="P63" i="20"/>
  <c r="P65" i="20"/>
  <c r="P66" i="20"/>
  <c r="P67" i="20"/>
  <c r="P68" i="20"/>
  <c r="P69" i="20"/>
  <c r="P70" i="20"/>
  <c r="P71" i="20"/>
  <c r="P72" i="20"/>
  <c r="P73" i="20"/>
  <c r="P75" i="20"/>
  <c r="P76" i="20"/>
  <c r="P77" i="20"/>
  <c r="P78" i="20"/>
  <c r="P79" i="20"/>
  <c r="P80" i="20"/>
  <c r="P81" i="20"/>
  <c r="P82" i="20"/>
  <c r="P83" i="20"/>
  <c r="P84" i="20"/>
  <c r="P85" i="20"/>
  <c r="P86" i="20"/>
  <c r="J9" i="20"/>
  <c r="K9" i="20"/>
  <c r="J10" i="20"/>
  <c r="K10" i="20"/>
  <c r="J11" i="20"/>
  <c r="K11" i="20"/>
  <c r="J12" i="20"/>
  <c r="K12" i="20"/>
  <c r="J14" i="20"/>
  <c r="K14" i="20"/>
  <c r="J15" i="20"/>
  <c r="K15" i="20"/>
  <c r="J16" i="20"/>
  <c r="J17" i="20"/>
  <c r="J18" i="20"/>
  <c r="K18" i="20"/>
  <c r="J19" i="20"/>
  <c r="K19" i="20"/>
  <c r="J20" i="20"/>
  <c r="K20" i="20"/>
  <c r="J21" i="20"/>
  <c r="K21" i="20"/>
  <c r="J22" i="20"/>
  <c r="K22" i="20"/>
  <c r="J23" i="20"/>
  <c r="J27" i="20"/>
  <c r="K27" i="20"/>
  <c r="J28" i="20"/>
  <c r="K28" i="20"/>
  <c r="J30" i="20"/>
  <c r="K30" i="20"/>
  <c r="J31" i="20"/>
  <c r="J32" i="20"/>
  <c r="K32" i="20"/>
  <c r="J33" i="20"/>
  <c r="J34" i="20"/>
  <c r="J132" i="20" s="1"/>
  <c r="J36" i="20"/>
  <c r="K36" i="20"/>
  <c r="J37" i="20"/>
  <c r="K37" i="20"/>
  <c r="J38" i="20"/>
  <c r="J39" i="20"/>
  <c r="K39" i="20"/>
  <c r="J40" i="20"/>
  <c r="K40" i="20"/>
  <c r="J41" i="20"/>
  <c r="K41" i="20"/>
  <c r="J42" i="20"/>
  <c r="K42" i="20"/>
  <c r="J43" i="20"/>
  <c r="J44" i="20"/>
  <c r="K44" i="20"/>
  <c r="J45" i="20"/>
  <c r="K45" i="20"/>
  <c r="J47" i="20"/>
  <c r="K47" i="20"/>
  <c r="J48" i="20"/>
  <c r="K48" i="20"/>
  <c r="J49" i="20"/>
  <c r="K49" i="20"/>
  <c r="J50" i="20"/>
  <c r="K50" i="20"/>
  <c r="J51" i="20"/>
  <c r="J52" i="20"/>
  <c r="K52" i="20"/>
  <c r="J53" i="20"/>
  <c r="K53" i="20"/>
  <c r="J55" i="20"/>
  <c r="K55" i="20"/>
  <c r="J56" i="20"/>
  <c r="K56" i="20"/>
  <c r="J57" i="20"/>
  <c r="K57" i="20"/>
  <c r="J58" i="20"/>
  <c r="K58" i="20"/>
  <c r="J60" i="20"/>
  <c r="K60" i="20"/>
  <c r="J61" i="20"/>
  <c r="K61" i="20"/>
  <c r="J62" i="20"/>
  <c r="K62" i="20"/>
  <c r="J63" i="20"/>
  <c r="K63" i="20"/>
  <c r="J65" i="20"/>
  <c r="K65" i="20"/>
  <c r="J66" i="20"/>
  <c r="K66" i="20"/>
  <c r="J67" i="20"/>
  <c r="K67" i="20"/>
  <c r="J68" i="20"/>
  <c r="J69" i="20"/>
  <c r="J70" i="20"/>
  <c r="J71" i="20"/>
  <c r="J72" i="20"/>
  <c r="J73" i="20"/>
  <c r="J75" i="20"/>
  <c r="J76" i="20"/>
  <c r="J77" i="20"/>
  <c r="J78" i="20"/>
  <c r="J79" i="20"/>
  <c r="J80" i="20"/>
  <c r="J81" i="20"/>
  <c r="J82" i="20"/>
  <c r="J83" i="20"/>
  <c r="J84" i="20"/>
  <c r="J85" i="20"/>
  <c r="J86" i="20"/>
  <c r="U86" i="20"/>
  <c r="T86" i="20"/>
  <c r="S86" i="20"/>
  <c r="R86" i="20"/>
  <c r="P133" i="20" l="1"/>
  <c r="J133" i="20"/>
  <c r="V86" i="20"/>
  <c r="R120" i="20"/>
  <c r="S120" i="20"/>
  <c r="T120" i="20"/>
  <c r="U120" i="20"/>
  <c r="V120" i="20" l="1"/>
  <c r="V162" i="20"/>
  <c r="Q162" i="20"/>
  <c r="P162" i="20"/>
  <c r="K162" i="20"/>
  <c r="J162" i="20"/>
  <c r="O148" i="20"/>
  <c r="N148" i="20"/>
  <c r="M148" i="20"/>
  <c r="L148" i="20"/>
  <c r="K148" i="20"/>
  <c r="J148" i="20"/>
  <c r="H148" i="20"/>
  <c r="G148" i="20"/>
  <c r="F148" i="20"/>
  <c r="O147" i="20"/>
  <c r="N147" i="20"/>
  <c r="M147" i="20"/>
  <c r="L147" i="20"/>
  <c r="K147" i="20"/>
  <c r="H147" i="20"/>
  <c r="G147" i="20"/>
  <c r="F147" i="20"/>
  <c r="Q146" i="20"/>
  <c r="O146" i="20"/>
  <c r="N146" i="20"/>
  <c r="M146" i="20"/>
  <c r="L146" i="20"/>
  <c r="H146" i="20"/>
  <c r="G146" i="20"/>
  <c r="F146" i="20"/>
  <c r="O144" i="20"/>
  <c r="N144" i="20"/>
  <c r="M144" i="20"/>
  <c r="L144" i="20"/>
  <c r="H144" i="20"/>
  <c r="G144" i="20"/>
  <c r="F144" i="20"/>
  <c r="O157" i="20"/>
  <c r="N157" i="20"/>
  <c r="M157" i="20"/>
  <c r="L157" i="20"/>
  <c r="H157" i="20"/>
  <c r="G157" i="20"/>
  <c r="F157" i="20"/>
  <c r="O140" i="20"/>
  <c r="N140" i="20"/>
  <c r="M140" i="20"/>
  <c r="L140" i="20"/>
  <c r="J140" i="20"/>
  <c r="H140" i="20"/>
  <c r="G140" i="20"/>
  <c r="F140" i="20"/>
  <c r="O139" i="20"/>
  <c r="N139" i="20"/>
  <c r="M139" i="20"/>
  <c r="L139" i="20"/>
  <c r="H139" i="20"/>
  <c r="G139" i="20"/>
  <c r="F139" i="20"/>
  <c r="O137" i="20"/>
  <c r="O161" i="20" s="1"/>
  <c r="N137" i="20"/>
  <c r="N161" i="20" s="1"/>
  <c r="M137" i="20"/>
  <c r="M161" i="20" s="1"/>
  <c r="L137" i="20"/>
  <c r="L161" i="20" s="1"/>
  <c r="H137" i="20"/>
  <c r="H161" i="20" s="1"/>
  <c r="G137" i="20"/>
  <c r="G161" i="20" s="1"/>
  <c r="F137" i="20"/>
  <c r="F161" i="20" s="1"/>
  <c r="O136" i="20"/>
  <c r="N136" i="20"/>
  <c r="M136" i="20"/>
  <c r="L136" i="20"/>
  <c r="H136" i="20"/>
  <c r="G136" i="20"/>
  <c r="F136" i="20"/>
  <c r="O135" i="20"/>
  <c r="N135" i="20"/>
  <c r="M135" i="20"/>
  <c r="L135" i="20"/>
  <c r="H135" i="20"/>
  <c r="G135" i="20"/>
  <c r="F135" i="20"/>
  <c r="O134" i="20"/>
  <c r="N134" i="20"/>
  <c r="M134" i="20"/>
  <c r="L134" i="20"/>
  <c r="H134" i="20"/>
  <c r="G134" i="20"/>
  <c r="F134" i="20"/>
  <c r="O159" i="20"/>
  <c r="N159" i="20"/>
  <c r="M159" i="20"/>
  <c r="L159" i="20"/>
  <c r="H159" i="20"/>
  <c r="G159" i="20"/>
  <c r="F159" i="20"/>
  <c r="O132" i="20"/>
  <c r="N132" i="20"/>
  <c r="M132" i="20"/>
  <c r="L132" i="20"/>
  <c r="Q131" i="20"/>
  <c r="P131" i="20"/>
  <c r="O131" i="20"/>
  <c r="N131" i="20"/>
  <c r="M131" i="20"/>
  <c r="L131" i="20"/>
  <c r="H131" i="20"/>
  <c r="G131" i="20"/>
  <c r="F131" i="20"/>
  <c r="O130" i="20"/>
  <c r="O158" i="20" s="1"/>
  <c r="N130" i="20"/>
  <c r="N158" i="20" s="1"/>
  <c r="M130" i="20"/>
  <c r="M158" i="20" s="1"/>
  <c r="L130" i="20"/>
  <c r="L158" i="20" s="1"/>
  <c r="H130" i="20"/>
  <c r="H158" i="20" s="1"/>
  <c r="G130" i="20"/>
  <c r="G158" i="20" s="1"/>
  <c r="F130" i="20"/>
  <c r="F158" i="20" s="1"/>
  <c r="O156" i="20"/>
  <c r="N156" i="20"/>
  <c r="M156" i="20"/>
  <c r="L156" i="20"/>
  <c r="H156" i="20"/>
  <c r="G156" i="20"/>
  <c r="F156" i="20"/>
  <c r="O155" i="20"/>
  <c r="N155" i="20"/>
  <c r="M155" i="20"/>
  <c r="L155" i="20"/>
  <c r="H155" i="20"/>
  <c r="G155" i="20"/>
  <c r="F155" i="20"/>
  <c r="U122" i="20"/>
  <c r="T122" i="20"/>
  <c r="R122" i="20"/>
  <c r="P122" i="20"/>
  <c r="U118" i="20"/>
  <c r="T118" i="20"/>
  <c r="S118" i="20"/>
  <c r="R118" i="20"/>
  <c r="P118" i="20"/>
  <c r="U117" i="20"/>
  <c r="T117" i="20"/>
  <c r="R117" i="20"/>
  <c r="U116" i="20"/>
  <c r="T116" i="20"/>
  <c r="S116" i="20"/>
  <c r="R116" i="20"/>
  <c r="P116" i="20"/>
  <c r="U115" i="20"/>
  <c r="T115" i="20"/>
  <c r="S115" i="20"/>
  <c r="R115" i="20"/>
  <c r="P115" i="20"/>
  <c r="U114" i="20"/>
  <c r="T114" i="20"/>
  <c r="S114" i="20"/>
  <c r="R114" i="20"/>
  <c r="P114" i="20"/>
  <c r="U113" i="20"/>
  <c r="T113" i="20"/>
  <c r="S113" i="20"/>
  <c r="R113" i="20"/>
  <c r="P113" i="20"/>
  <c r="U112" i="20"/>
  <c r="T112" i="20"/>
  <c r="S112" i="20"/>
  <c r="R112" i="20"/>
  <c r="P112" i="20"/>
  <c r="U109" i="20"/>
  <c r="T109" i="20"/>
  <c r="S109" i="20"/>
  <c r="R109" i="20"/>
  <c r="P109" i="20"/>
  <c r="U108" i="20"/>
  <c r="T108" i="20"/>
  <c r="T146" i="20" s="1"/>
  <c r="S108" i="20"/>
  <c r="S146" i="20" s="1"/>
  <c r="R108" i="20"/>
  <c r="R146" i="20" s="1"/>
  <c r="P108" i="20"/>
  <c r="P146" i="20" s="1"/>
  <c r="K146" i="20"/>
  <c r="J146" i="20"/>
  <c r="U107" i="20"/>
  <c r="T107" i="20"/>
  <c r="S107" i="20"/>
  <c r="R107" i="20"/>
  <c r="P107" i="20"/>
  <c r="U106" i="20"/>
  <c r="T106" i="20"/>
  <c r="S106" i="20"/>
  <c r="R106" i="20"/>
  <c r="P106" i="20"/>
  <c r="U105" i="20"/>
  <c r="T105" i="20"/>
  <c r="S105" i="20"/>
  <c r="R105" i="20"/>
  <c r="P105" i="20"/>
  <c r="U104" i="20"/>
  <c r="T104" i="20"/>
  <c r="S104" i="20"/>
  <c r="R104" i="20"/>
  <c r="P104" i="20"/>
  <c r="U103" i="20"/>
  <c r="T103" i="20"/>
  <c r="S103" i="20"/>
  <c r="R103" i="20"/>
  <c r="P103" i="20"/>
  <c r="U102" i="20"/>
  <c r="T102" i="20"/>
  <c r="S102" i="20"/>
  <c r="R102" i="20"/>
  <c r="P102" i="20"/>
  <c r="U100" i="20"/>
  <c r="T100" i="20"/>
  <c r="S100" i="20"/>
  <c r="R100" i="20"/>
  <c r="P100" i="20"/>
  <c r="U99" i="20"/>
  <c r="T99" i="20"/>
  <c r="S99" i="20"/>
  <c r="R99" i="20"/>
  <c r="P99" i="20"/>
  <c r="U98" i="20"/>
  <c r="T98" i="20"/>
  <c r="S98" i="20"/>
  <c r="R98" i="20"/>
  <c r="P98" i="20"/>
  <c r="U97" i="20"/>
  <c r="T97" i="20"/>
  <c r="S97" i="20"/>
  <c r="R97" i="20"/>
  <c r="P97" i="20"/>
  <c r="J139" i="20"/>
  <c r="U96" i="20"/>
  <c r="T96" i="20"/>
  <c r="S96" i="20"/>
  <c r="R96" i="20"/>
  <c r="P96" i="20"/>
  <c r="U95" i="20"/>
  <c r="T95" i="20"/>
  <c r="T140" i="20" s="1"/>
  <c r="S95" i="20"/>
  <c r="S140" i="20" s="1"/>
  <c r="R95" i="20"/>
  <c r="R140" i="20" s="1"/>
  <c r="P95" i="20"/>
  <c r="P140" i="20" s="1"/>
  <c r="U94" i="20"/>
  <c r="T94" i="20"/>
  <c r="S94" i="20"/>
  <c r="R94" i="20"/>
  <c r="P94" i="20"/>
  <c r="U93" i="20"/>
  <c r="T93" i="20"/>
  <c r="S93" i="20"/>
  <c r="R93" i="20"/>
  <c r="P93" i="20"/>
  <c r="U92" i="20"/>
  <c r="T92" i="20"/>
  <c r="S92" i="20"/>
  <c r="R92" i="20"/>
  <c r="P92" i="20"/>
  <c r="U91" i="20"/>
  <c r="T91" i="20"/>
  <c r="S91" i="20"/>
  <c r="R91" i="20"/>
  <c r="P91" i="20"/>
  <c r="U90" i="20"/>
  <c r="T90" i="20"/>
  <c r="S90" i="20"/>
  <c r="R90" i="20"/>
  <c r="P90" i="20"/>
  <c r="U89" i="20"/>
  <c r="T89" i="20"/>
  <c r="S89" i="20"/>
  <c r="R89" i="20"/>
  <c r="P89" i="20"/>
  <c r="U88" i="20"/>
  <c r="T88" i="20"/>
  <c r="S88" i="20"/>
  <c r="R88" i="20"/>
  <c r="P88" i="20"/>
  <c r="J88" i="20"/>
  <c r="U87" i="20"/>
  <c r="T87" i="20"/>
  <c r="S87" i="20"/>
  <c r="R87" i="20"/>
  <c r="P87" i="20"/>
  <c r="J87" i="20"/>
  <c r="U85" i="20"/>
  <c r="T85" i="20"/>
  <c r="T148" i="20" s="1"/>
  <c r="S85" i="20"/>
  <c r="S148" i="20" s="1"/>
  <c r="R85" i="20"/>
  <c r="R148" i="20" s="1"/>
  <c r="Q148" i="20"/>
  <c r="P148" i="20"/>
  <c r="U84" i="20"/>
  <c r="T84" i="20"/>
  <c r="S84" i="20"/>
  <c r="R84" i="20"/>
  <c r="U83" i="20"/>
  <c r="T83" i="20"/>
  <c r="S83" i="20"/>
  <c r="R83" i="20"/>
  <c r="U82" i="20"/>
  <c r="T82" i="20"/>
  <c r="S82" i="20"/>
  <c r="R82" i="20"/>
  <c r="U81" i="20"/>
  <c r="T81" i="20"/>
  <c r="S81" i="20"/>
  <c r="R81" i="20"/>
  <c r="U80" i="20"/>
  <c r="T80" i="20"/>
  <c r="S80" i="20"/>
  <c r="R80" i="20"/>
  <c r="U79" i="20"/>
  <c r="T79" i="20"/>
  <c r="S79" i="20"/>
  <c r="R79" i="20"/>
  <c r="U78" i="20"/>
  <c r="T78" i="20"/>
  <c r="S78" i="20"/>
  <c r="R78" i="20"/>
  <c r="U77" i="20"/>
  <c r="T77" i="20"/>
  <c r="S77" i="20"/>
  <c r="R77" i="20"/>
  <c r="U76" i="20"/>
  <c r="T76" i="20"/>
  <c r="S76" i="20"/>
  <c r="R76" i="20"/>
  <c r="U75" i="20"/>
  <c r="T75" i="20"/>
  <c r="T74" i="20" s="1"/>
  <c r="S75" i="20"/>
  <c r="R75" i="20"/>
  <c r="Q74" i="20"/>
  <c r="U73" i="20"/>
  <c r="T73" i="20"/>
  <c r="S73" i="20"/>
  <c r="R73" i="20"/>
  <c r="U72" i="20"/>
  <c r="T72" i="20"/>
  <c r="S72" i="20"/>
  <c r="R72" i="20"/>
  <c r="U71" i="20"/>
  <c r="T71" i="20"/>
  <c r="S71" i="20"/>
  <c r="R71" i="20"/>
  <c r="U70" i="20"/>
  <c r="T70" i="20"/>
  <c r="S70" i="20"/>
  <c r="R70" i="20"/>
  <c r="T69" i="20"/>
  <c r="T147" i="20" s="1"/>
  <c r="S69" i="20"/>
  <c r="S147" i="20" s="1"/>
  <c r="R69" i="20"/>
  <c r="R147" i="20" s="1"/>
  <c r="Q147" i="20"/>
  <c r="P147" i="20"/>
  <c r="J147" i="20"/>
  <c r="U68" i="20"/>
  <c r="T68" i="20"/>
  <c r="S68" i="20"/>
  <c r="R68" i="20"/>
  <c r="U67" i="20"/>
  <c r="T67" i="20"/>
  <c r="S67" i="20"/>
  <c r="R67" i="20"/>
  <c r="U66" i="20"/>
  <c r="T66" i="20"/>
  <c r="S66" i="20"/>
  <c r="R66" i="20"/>
  <c r="U65" i="20"/>
  <c r="T65" i="20"/>
  <c r="S65" i="20"/>
  <c r="R65" i="20"/>
  <c r="R64" i="20" s="1"/>
  <c r="O64" i="20"/>
  <c r="N64" i="20"/>
  <c r="M64" i="20"/>
  <c r="L64" i="20"/>
  <c r="G64" i="20"/>
  <c r="G25" i="20" s="1"/>
  <c r="F64" i="20"/>
  <c r="U63" i="20"/>
  <c r="T63" i="20"/>
  <c r="S63" i="20"/>
  <c r="R63" i="20"/>
  <c r="U62" i="20"/>
  <c r="T62" i="20"/>
  <c r="S62" i="20"/>
  <c r="R62" i="20"/>
  <c r="U61" i="20"/>
  <c r="T61" i="20"/>
  <c r="S61" i="20"/>
  <c r="R61" i="20"/>
  <c r="U60" i="20"/>
  <c r="T60" i="20"/>
  <c r="S60" i="20"/>
  <c r="R60" i="20"/>
  <c r="O59" i="20"/>
  <c r="N59" i="20"/>
  <c r="M59" i="20"/>
  <c r="L59" i="20"/>
  <c r="F59" i="20"/>
  <c r="U58" i="20"/>
  <c r="T58" i="20"/>
  <c r="S58" i="20"/>
  <c r="R58" i="20"/>
  <c r="U57" i="20"/>
  <c r="T57" i="20"/>
  <c r="T137" i="20" s="1"/>
  <c r="T161" i="20" s="1"/>
  <c r="S57" i="20"/>
  <c r="S137" i="20" s="1"/>
  <c r="S161" i="20" s="1"/>
  <c r="R57" i="20"/>
  <c r="R137" i="20" s="1"/>
  <c r="R161" i="20" s="1"/>
  <c r="U56" i="20"/>
  <c r="T56" i="20"/>
  <c r="S56" i="20"/>
  <c r="R56" i="20"/>
  <c r="U55" i="20"/>
  <c r="T55" i="20"/>
  <c r="S55" i="20"/>
  <c r="R55" i="20"/>
  <c r="U53" i="20"/>
  <c r="T53" i="20"/>
  <c r="T136" i="20" s="1"/>
  <c r="S53" i="20"/>
  <c r="S136" i="20" s="1"/>
  <c r="R53" i="20"/>
  <c r="R136" i="20" s="1"/>
  <c r="U52" i="20"/>
  <c r="T52" i="20"/>
  <c r="S52" i="20"/>
  <c r="R52" i="20"/>
  <c r="U51" i="20"/>
  <c r="T51" i="20"/>
  <c r="S51" i="20"/>
  <c r="R51" i="20"/>
  <c r="U50" i="20"/>
  <c r="T50" i="20"/>
  <c r="S50" i="20"/>
  <c r="R50" i="20"/>
  <c r="U49" i="20"/>
  <c r="T49" i="20"/>
  <c r="S49" i="20"/>
  <c r="R49" i="20"/>
  <c r="U48" i="20"/>
  <c r="T48" i="20"/>
  <c r="S48" i="20"/>
  <c r="R48" i="20"/>
  <c r="P135" i="20"/>
  <c r="J135" i="20"/>
  <c r="U47" i="20"/>
  <c r="T47" i="20"/>
  <c r="S47" i="20"/>
  <c r="R47" i="20"/>
  <c r="O46" i="20"/>
  <c r="N46" i="20"/>
  <c r="M46" i="20"/>
  <c r="L46" i="20"/>
  <c r="G46" i="20"/>
  <c r="F46" i="20"/>
  <c r="U45" i="20"/>
  <c r="T45" i="20"/>
  <c r="T131" i="20" s="1"/>
  <c r="S45" i="20"/>
  <c r="S131" i="20" s="1"/>
  <c r="R45" i="20"/>
  <c r="R131" i="20" s="1"/>
  <c r="K131" i="20"/>
  <c r="J131" i="20"/>
  <c r="U44" i="20"/>
  <c r="T44" i="20"/>
  <c r="S44" i="20"/>
  <c r="R44" i="20"/>
  <c r="U43" i="20"/>
  <c r="T43" i="20"/>
  <c r="S43" i="20"/>
  <c r="R43" i="20"/>
  <c r="U42" i="20"/>
  <c r="T42" i="20"/>
  <c r="S42" i="20"/>
  <c r="R42" i="20"/>
  <c r="U41" i="20"/>
  <c r="T41" i="20"/>
  <c r="S41" i="20"/>
  <c r="R41" i="20"/>
  <c r="U40" i="20"/>
  <c r="T40" i="20"/>
  <c r="S40" i="20"/>
  <c r="R40" i="20"/>
  <c r="U39" i="20"/>
  <c r="T39" i="20"/>
  <c r="S39" i="20"/>
  <c r="R39" i="20"/>
  <c r="U38" i="20"/>
  <c r="T38" i="20"/>
  <c r="S38" i="20"/>
  <c r="R38" i="20"/>
  <c r="U37" i="20"/>
  <c r="T37" i="20"/>
  <c r="S37" i="20"/>
  <c r="R37" i="20"/>
  <c r="U36" i="20"/>
  <c r="T36" i="20"/>
  <c r="S36" i="20"/>
  <c r="R36" i="20"/>
  <c r="U34" i="20"/>
  <c r="T34" i="20"/>
  <c r="T132" i="20" s="1"/>
  <c r="S34" i="20"/>
  <c r="S132" i="20" s="1"/>
  <c r="R34" i="20"/>
  <c r="R132" i="20" s="1"/>
  <c r="Q132" i="20"/>
  <c r="P132" i="20"/>
  <c r="K132" i="20"/>
  <c r="U33" i="20"/>
  <c r="T33" i="20"/>
  <c r="T134" i="20" s="1"/>
  <c r="S33" i="20"/>
  <c r="S134" i="20" s="1"/>
  <c r="R33" i="20"/>
  <c r="R134" i="20" s="1"/>
  <c r="P134" i="20"/>
  <c r="K134" i="20"/>
  <c r="J134" i="20"/>
  <c r="U32" i="20"/>
  <c r="T32" i="20"/>
  <c r="S32" i="20"/>
  <c r="R32" i="20"/>
  <c r="U31" i="20"/>
  <c r="T31" i="20"/>
  <c r="S31" i="20"/>
  <c r="R31" i="20"/>
  <c r="U30" i="20"/>
  <c r="T30" i="20"/>
  <c r="S30" i="20"/>
  <c r="R30" i="20"/>
  <c r="U28" i="20"/>
  <c r="T28" i="20"/>
  <c r="S28" i="20"/>
  <c r="R28" i="20"/>
  <c r="U27" i="20"/>
  <c r="T27" i="20"/>
  <c r="S27" i="20"/>
  <c r="R27" i="20"/>
  <c r="M26" i="20"/>
  <c r="L26" i="20"/>
  <c r="U23" i="20"/>
  <c r="T23" i="20"/>
  <c r="S23" i="20"/>
  <c r="R23" i="20"/>
  <c r="U22" i="20"/>
  <c r="T22" i="20"/>
  <c r="S22" i="20"/>
  <c r="R22" i="20"/>
  <c r="U21" i="20"/>
  <c r="T21" i="20"/>
  <c r="S21" i="20"/>
  <c r="R21" i="20"/>
  <c r="U20" i="20"/>
  <c r="T20" i="20"/>
  <c r="S20" i="20"/>
  <c r="R20" i="20"/>
  <c r="U19" i="20"/>
  <c r="T19" i="20"/>
  <c r="S19" i="20"/>
  <c r="R19" i="20"/>
  <c r="U18" i="20"/>
  <c r="T18" i="20"/>
  <c r="S18" i="20"/>
  <c r="R18" i="20"/>
  <c r="U17" i="20"/>
  <c r="T17" i="20"/>
  <c r="S17" i="20"/>
  <c r="R17" i="20"/>
  <c r="U16" i="20"/>
  <c r="T16" i="20"/>
  <c r="S16" i="20"/>
  <c r="R16" i="20"/>
  <c r="P144" i="20"/>
  <c r="U15" i="20"/>
  <c r="T15" i="20"/>
  <c r="S15" i="20"/>
  <c r="R15" i="20"/>
  <c r="U14" i="20"/>
  <c r="T14" i="20"/>
  <c r="S14" i="20"/>
  <c r="R14" i="20"/>
  <c r="U12" i="20"/>
  <c r="T12" i="20"/>
  <c r="S12" i="20"/>
  <c r="S157" i="20" s="1"/>
  <c r="R12" i="20"/>
  <c r="R157" i="20" s="1"/>
  <c r="S156" i="20"/>
  <c r="R156" i="20"/>
  <c r="U11" i="20"/>
  <c r="T11" i="20"/>
  <c r="S11" i="20"/>
  <c r="R11" i="20"/>
  <c r="U10" i="20"/>
  <c r="T10" i="20"/>
  <c r="S10" i="20"/>
  <c r="R10" i="20"/>
  <c r="U9" i="20"/>
  <c r="T9" i="20"/>
  <c r="S9" i="20"/>
  <c r="R9" i="20"/>
  <c r="S155" i="20"/>
  <c r="R155" i="20"/>
  <c r="U3" i="20"/>
  <c r="T3" i="20"/>
  <c r="O3" i="20"/>
  <c r="N3" i="20"/>
  <c r="N121" i="20" l="1"/>
  <c r="N6" i="20" s="1"/>
  <c r="O121" i="20"/>
  <c r="Q64" i="20"/>
  <c r="S133" i="20"/>
  <c r="U133" i="20"/>
  <c r="R133" i="20"/>
  <c r="T133" i="20"/>
  <c r="R7" i="20"/>
  <c r="T7" i="20"/>
  <c r="S7" i="20"/>
  <c r="U7" i="20"/>
  <c r="S74" i="20"/>
  <c r="R74" i="20"/>
  <c r="G6" i="20"/>
  <c r="U132" i="20"/>
  <c r="U74" i="20"/>
  <c r="T59" i="20"/>
  <c r="M6" i="20"/>
  <c r="S46" i="20"/>
  <c r="W88" i="20"/>
  <c r="R139" i="20"/>
  <c r="W116" i="20"/>
  <c r="R59" i="20"/>
  <c r="S59" i="20"/>
  <c r="T139" i="20"/>
  <c r="F6" i="20"/>
  <c r="U59" i="20"/>
  <c r="W113" i="20"/>
  <c r="W43" i="20"/>
  <c r="W87" i="20"/>
  <c r="W103" i="20"/>
  <c r="W105" i="20"/>
  <c r="W112" i="20"/>
  <c r="L6" i="20"/>
  <c r="S8" i="20"/>
  <c r="S121" i="20" s="1"/>
  <c r="U8" i="20"/>
  <c r="R8" i="20"/>
  <c r="T8" i="20"/>
  <c r="P139" i="20"/>
  <c r="S139" i="20"/>
  <c r="M160" i="20"/>
  <c r="R144" i="20"/>
  <c r="S144" i="20"/>
  <c r="S135" i="20"/>
  <c r="S160" i="20" s="1"/>
  <c r="F160" i="20"/>
  <c r="O25" i="20"/>
  <c r="Q59" i="20"/>
  <c r="N25" i="20"/>
  <c r="Q46" i="20"/>
  <c r="K74" i="20"/>
  <c r="O160" i="20"/>
  <c r="F25" i="20"/>
  <c r="R26" i="20"/>
  <c r="R130" i="20"/>
  <c r="R158" i="20" s="1"/>
  <c r="T130" i="20"/>
  <c r="T158" i="20" s="1"/>
  <c r="R46" i="20"/>
  <c r="R135" i="20"/>
  <c r="R160" i="20" s="1"/>
  <c r="T135" i="20"/>
  <c r="T160" i="20" s="1"/>
  <c r="L25" i="20"/>
  <c r="V21" i="20"/>
  <c r="W22" i="20"/>
  <c r="S130" i="20"/>
  <c r="S158" i="20" s="1"/>
  <c r="T64" i="20"/>
  <c r="V76" i="20"/>
  <c r="V116" i="20"/>
  <c r="G160" i="20"/>
  <c r="L160" i="20"/>
  <c r="N160" i="20"/>
  <c r="S26" i="20"/>
  <c r="S64" i="20"/>
  <c r="V118" i="20"/>
  <c r="U64" i="20"/>
  <c r="U26" i="20"/>
  <c r="M25" i="20"/>
  <c r="V67" i="20"/>
  <c r="V66" i="20"/>
  <c r="V11" i="20"/>
  <c r="V10" i="20"/>
  <c r="V9" i="20"/>
  <c r="V55" i="20"/>
  <c r="V51" i="20"/>
  <c r="V47" i="20"/>
  <c r="V77" i="20"/>
  <c r="V122" i="20"/>
  <c r="V78" i="20"/>
  <c r="V88" i="20"/>
  <c r="K140" i="20"/>
  <c r="V36" i="20"/>
  <c r="V41" i="20"/>
  <c r="V42" i="20"/>
  <c r="V81" i="20"/>
  <c r="J144" i="20"/>
  <c r="T144" i="20"/>
  <c r="P8" i="20"/>
  <c r="W14" i="20"/>
  <c r="V17" i="20"/>
  <c r="V22" i="20"/>
  <c r="J26" i="20"/>
  <c r="K26" i="20"/>
  <c r="P26" i="20"/>
  <c r="J46" i="20"/>
  <c r="K46" i="20"/>
  <c r="P46" i="20"/>
  <c r="K59" i="20"/>
  <c r="J59" i="20"/>
  <c r="P59" i="20"/>
  <c r="V80" i="20"/>
  <c r="Q136" i="20"/>
  <c r="V27" i="20"/>
  <c r="V30" i="20"/>
  <c r="V43" i="20"/>
  <c r="V60" i="20"/>
  <c r="V61" i="20"/>
  <c r="V62" i="20"/>
  <c r="J64" i="20"/>
  <c r="K64" i="20"/>
  <c r="P64" i="20"/>
  <c r="V68" i="20"/>
  <c r="V70" i="20"/>
  <c r="V71" i="20"/>
  <c r="V72" i="20"/>
  <c r="V73" i="20"/>
  <c r="J74" i="20"/>
  <c r="V117" i="20"/>
  <c r="K139" i="20"/>
  <c r="P74" i="20"/>
  <c r="V84" i="20"/>
  <c r="Q140" i="20"/>
  <c r="Q139" i="20"/>
  <c r="K8" i="20"/>
  <c r="J8" i="20"/>
  <c r="H160" i="20"/>
  <c r="K136" i="20"/>
  <c r="V38" i="20"/>
  <c r="P7" i="20"/>
  <c r="V37" i="20"/>
  <c r="V32" i="20"/>
  <c r="V114" i="20"/>
  <c r="V14" i="20"/>
  <c r="V15" i="20"/>
  <c r="U144" i="20"/>
  <c r="V16" i="20"/>
  <c r="V18" i="20"/>
  <c r="V19" i="20"/>
  <c r="V20" i="20"/>
  <c r="V23" i="20"/>
  <c r="V28" i="20"/>
  <c r="U130" i="20"/>
  <c r="W130" i="20" s="1"/>
  <c r="V31" i="20"/>
  <c r="V39" i="20"/>
  <c r="V40" i="20"/>
  <c r="V44" i="20"/>
  <c r="U135" i="20"/>
  <c r="V48" i="20"/>
  <c r="W49" i="20"/>
  <c r="V49" i="20"/>
  <c r="U136" i="20"/>
  <c r="W136" i="20" s="1"/>
  <c r="V53" i="20"/>
  <c r="W56" i="20"/>
  <c r="V56" i="20"/>
  <c r="U147" i="20"/>
  <c r="V69" i="20"/>
  <c r="V147" i="20" s="1"/>
  <c r="V75" i="20"/>
  <c r="W79" i="20"/>
  <c r="V79" i="20"/>
  <c r="V82" i="20"/>
  <c r="V83" i="20"/>
  <c r="V87" i="20"/>
  <c r="V92" i="20"/>
  <c r="V96" i="20"/>
  <c r="W104" i="20"/>
  <c r="V104" i="20"/>
  <c r="U146" i="20"/>
  <c r="V108" i="20"/>
  <c r="V113" i="20"/>
  <c r="W115" i="20"/>
  <c r="V115" i="20"/>
  <c r="U134" i="20"/>
  <c r="V33" i="20"/>
  <c r="V134" i="20" s="1"/>
  <c r="V34" i="20"/>
  <c r="V132" i="20" s="1"/>
  <c r="U131" i="20"/>
  <c r="V45" i="20"/>
  <c r="V131" i="20" s="1"/>
  <c r="V50" i="20"/>
  <c r="V52" i="20"/>
  <c r="U137" i="20"/>
  <c r="U161" i="20" s="1"/>
  <c r="V57" i="20"/>
  <c r="V58" i="20"/>
  <c r="V63" i="20"/>
  <c r="V65" i="20"/>
  <c r="U148" i="20"/>
  <c r="V85" i="20"/>
  <c r="V148" i="20" s="1"/>
  <c r="V89" i="20"/>
  <c r="V90" i="20"/>
  <c r="V91" i="20"/>
  <c r="V93" i="20"/>
  <c r="V94" i="20"/>
  <c r="U140" i="20"/>
  <c r="W140" i="20" s="1"/>
  <c r="V95" i="20"/>
  <c r="V140" i="20" s="1"/>
  <c r="U139" i="20"/>
  <c r="V97" i="20"/>
  <c r="V98" i="20"/>
  <c r="V99" i="20"/>
  <c r="V100" i="20"/>
  <c r="V102" i="20"/>
  <c r="V103" i="20"/>
  <c r="V105" i="20"/>
  <c r="V106" i="20"/>
  <c r="V107" i="20"/>
  <c r="V109" i="20"/>
  <c r="V112" i="20"/>
  <c r="W81" i="20"/>
  <c r="W63" i="20"/>
  <c r="W15" i="20"/>
  <c r="T157" i="20"/>
  <c r="V12" i="20"/>
  <c r="T156" i="20"/>
  <c r="W10" i="20"/>
  <c r="T155" i="20"/>
  <c r="T46" i="20"/>
  <c r="W42" i="20"/>
  <c r="W41" i="20"/>
  <c r="W36" i="20"/>
  <c r="W73" i="20"/>
  <c r="W39" i="20"/>
  <c r="W40" i="20"/>
  <c r="W44" i="20"/>
  <c r="W58" i="20"/>
  <c r="W18" i="20"/>
  <c r="W19" i="20"/>
  <c r="W20" i="20"/>
  <c r="W21" i="20"/>
  <c r="W27" i="20"/>
  <c r="W28" i="20"/>
  <c r="W30" i="20"/>
  <c r="W37" i="20"/>
  <c r="W47" i="20"/>
  <c r="W55" i="20"/>
  <c r="W61" i="20"/>
  <c r="W62" i="20"/>
  <c r="W66" i="20"/>
  <c r="W71" i="20"/>
  <c r="W72" i="20"/>
  <c r="W77" i="20"/>
  <c r="W80" i="20"/>
  <c r="W82" i="20"/>
  <c r="W89" i="20"/>
  <c r="W90" i="20"/>
  <c r="W91" i="20"/>
  <c r="W94" i="20"/>
  <c r="W98" i="20"/>
  <c r="W99" i="20"/>
  <c r="W100" i="20"/>
  <c r="W107" i="20"/>
  <c r="W109" i="20"/>
  <c r="K7" i="20"/>
  <c r="R154" i="20"/>
  <c r="T154" i="20"/>
  <c r="W9" i="20"/>
  <c r="W11" i="20"/>
  <c r="U157" i="20"/>
  <c r="W12" i="20"/>
  <c r="T26" i="20"/>
  <c r="W31" i="20"/>
  <c r="S159" i="20"/>
  <c r="W32" i="20"/>
  <c r="W45" i="20"/>
  <c r="W131" i="20" s="1"/>
  <c r="U46" i="20"/>
  <c r="J7" i="20"/>
  <c r="S154" i="20"/>
  <c r="U154" i="20"/>
  <c r="U155" i="20"/>
  <c r="U156" i="20"/>
  <c r="V144" i="20"/>
  <c r="R159" i="20"/>
  <c r="T159" i="20"/>
  <c r="W134" i="20"/>
  <c r="W48" i="20"/>
  <c r="W50" i="20"/>
  <c r="W52" i="20"/>
  <c r="W60" i="20"/>
  <c r="W65" i="20"/>
  <c r="W67" i="20"/>
  <c r="W69" i="20"/>
  <c r="W147" i="20" s="1"/>
  <c r="W70" i="20"/>
  <c r="W75" i="20"/>
  <c r="W76" i="20"/>
  <c r="W102" i="20"/>
  <c r="W106" i="20"/>
  <c r="V146" i="20"/>
  <c r="F154" i="20"/>
  <c r="F163" i="20" s="1"/>
  <c r="F149" i="20"/>
  <c r="F150" i="20" s="1"/>
  <c r="H154" i="20"/>
  <c r="H149" i="20"/>
  <c r="H150" i="20" s="1"/>
  <c r="M154" i="20"/>
  <c r="M163" i="20" s="1"/>
  <c r="M149" i="20"/>
  <c r="M150" i="20" s="1"/>
  <c r="O154" i="20"/>
  <c r="O149" i="20"/>
  <c r="O150" i="20" s="1"/>
  <c r="K156" i="20"/>
  <c r="J156" i="20"/>
  <c r="Q156" i="20"/>
  <c r="P156" i="20"/>
  <c r="J130" i="20"/>
  <c r="P130" i="20"/>
  <c r="J159" i="20"/>
  <c r="K159" i="20"/>
  <c r="K133" i="20"/>
  <c r="P159" i="20"/>
  <c r="Q159" i="20"/>
  <c r="Q133" i="20"/>
  <c r="W53" i="20"/>
  <c r="W57" i="20"/>
  <c r="W148" i="20"/>
  <c r="W95" i="20"/>
  <c r="W108" i="20"/>
  <c r="W146" i="20" s="1"/>
  <c r="G154" i="20"/>
  <c r="G163" i="20" s="1"/>
  <c r="G149" i="20"/>
  <c r="G150" i="20" s="1"/>
  <c r="L154" i="20"/>
  <c r="L163" i="20" s="1"/>
  <c r="L149" i="20"/>
  <c r="L150" i="20" s="1"/>
  <c r="N154" i="20"/>
  <c r="N163" i="20" s="1"/>
  <c r="N149" i="20"/>
  <c r="N150" i="20" s="1"/>
  <c r="J155" i="20"/>
  <c r="K155" i="20"/>
  <c r="P155" i="20"/>
  <c r="Q155" i="20"/>
  <c r="K158" i="20"/>
  <c r="J158" i="20"/>
  <c r="K130" i="20"/>
  <c r="Q158" i="20"/>
  <c r="P158" i="20"/>
  <c r="Q130" i="20"/>
  <c r="Q134" i="20"/>
  <c r="K135" i="20"/>
  <c r="Q160" i="20"/>
  <c r="Q135" i="20"/>
  <c r="J136" i="20"/>
  <c r="P136" i="20"/>
  <c r="J161" i="20"/>
  <c r="K161" i="20"/>
  <c r="K137" i="20"/>
  <c r="P161" i="20"/>
  <c r="Q161" i="20"/>
  <c r="Q137" i="20"/>
  <c r="J157" i="20"/>
  <c r="K157" i="20"/>
  <c r="K143" i="20"/>
  <c r="P157" i="20"/>
  <c r="Q157" i="20"/>
  <c r="K144" i="20"/>
  <c r="J137" i="20"/>
  <c r="P137" i="20"/>
  <c r="J143" i="20"/>
  <c r="P143" i="20"/>
  <c r="T121" i="20" l="1"/>
  <c r="P121" i="20"/>
  <c r="U121" i="20"/>
  <c r="W139" i="20"/>
  <c r="S166" i="20"/>
  <c r="W144" i="20"/>
  <c r="R166" i="20"/>
  <c r="V133" i="20"/>
  <c r="W59" i="20"/>
  <c r="T166" i="20"/>
  <c r="V59" i="20"/>
  <c r="K160" i="20"/>
  <c r="R6" i="20"/>
  <c r="U158" i="20"/>
  <c r="V158" i="20" s="1"/>
  <c r="P123" i="20"/>
  <c r="T6" i="20"/>
  <c r="P25" i="20"/>
  <c r="S6" i="20"/>
  <c r="V137" i="20"/>
  <c r="W135" i="20"/>
  <c r="V8" i="20"/>
  <c r="J25" i="20"/>
  <c r="W137" i="20"/>
  <c r="V136" i="20"/>
  <c r="R25" i="20"/>
  <c r="W64" i="20"/>
  <c r="J160" i="20"/>
  <c r="W8" i="20"/>
  <c r="U25" i="20"/>
  <c r="S25" i="20"/>
  <c r="P160" i="20"/>
  <c r="W7" i="20"/>
  <c r="V135" i="20"/>
  <c r="U149" i="20"/>
  <c r="U150" i="20" s="1"/>
  <c r="V130" i="20"/>
  <c r="O6" i="20"/>
  <c r="P6" i="20" s="1"/>
  <c r="Q121" i="20"/>
  <c r="T127" i="20"/>
  <c r="T25" i="20"/>
  <c r="H6" i="20"/>
  <c r="I101" i="20" s="1"/>
  <c r="K121" i="20"/>
  <c r="F123" i="20"/>
  <c r="V64" i="20"/>
  <c r="V74" i="20"/>
  <c r="U160" i="20"/>
  <c r="V160" i="20" s="1"/>
  <c r="W74" i="20"/>
  <c r="R127" i="20"/>
  <c r="V143" i="20"/>
  <c r="Q127" i="20"/>
  <c r="G123" i="20"/>
  <c r="L123" i="20"/>
  <c r="W143" i="20"/>
  <c r="P127" i="20"/>
  <c r="O123" i="20"/>
  <c r="S127" i="20"/>
  <c r="M127" i="20"/>
  <c r="U127" i="20"/>
  <c r="K25" i="20"/>
  <c r="N123" i="20"/>
  <c r="S163" i="20"/>
  <c r="V46" i="20"/>
  <c r="V7" i="20"/>
  <c r="W26" i="20"/>
  <c r="V26" i="20"/>
  <c r="S149" i="20"/>
  <c r="S150" i="20" s="1"/>
  <c r="V161" i="20"/>
  <c r="W161" i="20"/>
  <c r="Q154" i="20"/>
  <c r="O163" i="20"/>
  <c r="P154" i="20"/>
  <c r="K150" i="20"/>
  <c r="J149" i="20"/>
  <c r="J150" i="20" s="1"/>
  <c r="K149" i="20"/>
  <c r="V139" i="20"/>
  <c r="W156" i="20"/>
  <c r="V156" i="20"/>
  <c r="V155" i="20"/>
  <c r="W155" i="20"/>
  <c r="W154" i="20"/>
  <c r="V154" i="20"/>
  <c r="W46" i="20"/>
  <c r="W158" i="20"/>
  <c r="V157" i="20"/>
  <c r="W157" i="20"/>
  <c r="T163" i="20"/>
  <c r="R163" i="20"/>
  <c r="R152" i="20"/>
  <c r="Q150" i="20"/>
  <c r="P149" i="20"/>
  <c r="P150" i="20" s="1"/>
  <c r="Q149" i="20"/>
  <c r="K154" i="20"/>
  <c r="H163" i="20"/>
  <c r="J154" i="20"/>
  <c r="U159" i="20"/>
  <c r="W133" i="20"/>
  <c r="T149" i="20"/>
  <c r="R149" i="20"/>
  <c r="R150" i="20" s="1"/>
  <c r="V121" i="20" l="1"/>
  <c r="I24" i="20"/>
  <c r="I54" i="20"/>
  <c r="W160" i="20"/>
  <c r="W127" i="20"/>
  <c r="T150" i="20"/>
  <c r="V149" i="20"/>
  <c r="W149" i="20"/>
  <c r="I113" i="20"/>
  <c r="I111" i="20"/>
  <c r="I13" i="20"/>
  <c r="T123" i="20"/>
  <c r="W25" i="20"/>
  <c r="V25" i="20"/>
  <c r="I22" i="20"/>
  <c r="I45" i="20"/>
  <c r="I68" i="20"/>
  <c r="I73" i="20"/>
  <c r="I55" i="20"/>
  <c r="I98" i="20"/>
  <c r="J6" i="20"/>
  <c r="I79" i="20"/>
  <c r="I104" i="20"/>
  <c r="I20" i="20"/>
  <c r="I66" i="20"/>
  <c r="I114" i="20"/>
  <c r="I103" i="20"/>
  <c r="I32" i="20"/>
  <c r="I63" i="20"/>
  <c r="I43" i="20"/>
  <c r="I26" i="20"/>
  <c r="I69" i="20"/>
  <c r="I147" i="20" s="1"/>
  <c r="I31" i="20"/>
  <c r="I25" i="20"/>
  <c r="I39" i="20"/>
  <c r="I81" i="20"/>
  <c r="I96" i="20"/>
  <c r="I97" i="20"/>
  <c r="I109" i="20"/>
  <c r="I72" i="20"/>
  <c r="I18" i="20"/>
  <c r="I19" i="20"/>
  <c r="I38" i="20"/>
  <c r="I56" i="20"/>
  <c r="I71" i="20"/>
  <c r="I58" i="20"/>
  <c r="I87" i="20"/>
  <c r="I77" i="20"/>
  <c r="I23" i="20"/>
  <c r="I8" i="20"/>
  <c r="I9" i="20"/>
  <c r="I53" i="20"/>
  <c r="I48" i="20"/>
  <c r="I62" i="20"/>
  <c r="I52" i="20"/>
  <c r="I74" i="20"/>
  <c r="I42" i="20"/>
  <c r="I88" i="20"/>
  <c r="I105" i="20"/>
  <c r="I82" i="20"/>
  <c r="I64" i="20"/>
  <c r="I85" i="20"/>
  <c r="I148" i="20" s="1"/>
  <c r="I7" i="20"/>
  <c r="I106" i="20"/>
  <c r="Q6" i="20"/>
  <c r="I35" i="20"/>
  <c r="I145" i="20" s="1"/>
  <c r="I110" i="20"/>
  <c r="R123" i="20"/>
  <c r="K123" i="20"/>
  <c r="I14" i="20"/>
  <c r="I21" i="20"/>
  <c r="K6" i="20"/>
  <c r="I10" i="20"/>
  <c r="I28" i="20"/>
  <c r="I34" i="20"/>
  <c r="I41" i="20"/>
  <c r="I51" i="20"/>
  <c r="I60" i="20"/>
  <c r="I67" i="20"/>
  <c r="I75" i="20"/>
  <c r="I16" i="20"/>
  <c r="I36" i="20"/>
  <c r="I49" i="20"/>
  <c r="I65" i="20"/>
  <c r="I80" i="20"/>
  <c r="I95" i="20"/>
  <c r="I47" i="20"/>
  <c r="I89" i="20"/>
  <c r="I11" i="20"/>
  <c r="I40" i="20"/>
  <c r="I99" i="20"/>
  <c r="I15" i="20"/>
  <c r="I27" i="20"/>
  <c r="I33" i="20"/>
  <c r="I83" i="20"/>
  <c r="I12" i="20"/>
  <c r="I37" i="20"/>
  <c r="I17" i="20"/>
  <c r="I44" i="20"/>
  <c r="I50" i="20"/>
  <c r="I59" i="20"/>
  <c r="I107" i="20"/>
  <c r="I46" i="20"/>
  <c r="I61" i="20"/>
  <c r="I70" i="20"/>
  <c r="I78" i="20"/>
  <c r="I84" i="20"/>
  <c r="I57" i="20"/>
  <c r="I76" i="20"/>
  <c r="I92" i="20"/>
  <c r="I100" i="20"/>
  <c r="I108" i="20"/>
  <c r="I146" i="20" s="1"/>
  <c r="I117" i="20"/>
  <c r="I91" i="20"/>
  <c r="I30" i="20"/>
  <c r="I90" i="20"/>
  <c r="I115" i="20"/>
  <c r="I102" i="20"/>
  <c r="I118" i="20"/>
  <c r="I86" i="20"/>
  <c r="I120" i="20"/>
  <c r="I116" i="20"/>
  <c r="I112" i="20"/>
  <c r="I94" i="20"/>
  <c r="Q123" i="20"/>
  <c r="S123" i="20"/>
  <c r="I93" i="20"/>
  <c r="U123" i="20"/>
  <c r="J127" i="20"/>
  <c r="J123" i="20"/>
  <c r="V159" i="20"/>
  <c r="W159" i="20"/>
  <c r="J163" i="20"/>
  <c r="K163" i="20"/>
  <c r="W121" i="20"/>
  <c r="V127" i="20"/>
  <c r="U6" i="20"/>
  <c r="P163" i="20"/>
  <c r="Q163" i="20"/>
  <c r="U163" i="20"/>
  <c r="V123" i="20" l="1"/>
  <c r="W123" i="20"/>
  <c r="V163" i="20"/>
  <c r="W163" i="20"/>
  <c r="V6" i="20"/>
  <c r="W6" i="20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E16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 41053900</t>
        </r>
      </text>
    </comment>
    <comment ref="E38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 41051200</t>
        </r>
      </text>
    </comment>
    <comment ref="E49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
41051500</t>
        </r>
      </text>
    </comment>
    <comment ref="E57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 41052000</t>
        </r>
      </text>
    </comment>
    <comment ref="E69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 41054500</t>
        </r>
      </text>
    </comment>
    <comment ref="E85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
41050900</t>
        </r>
      </text>
    </comment>
    <comment ref="E89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
41035100</t>
        </r>
      </text>
    </comment>
    <comment ref="E95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
41033200</t>
        </r>
      </text>
    </comment>
    <comment ref="E98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
41034500</t>
        </r>
      </text>
    </comment>
    <comment ref="E99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Субвенції
41052300
41054100</t>
        </r>
      </text>
    </comment>
    <comment ref="E107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
41035100</t>
        </r>
      </text>
    </comment>
    <comment ref="E108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
41050800</t>
        </r>
      </text>
    </comment>
  </commentList>
</comments>
</file>

<file path=xl/sharedStrings.xml><?xml version="1.0" encoding="utf-8"?>
<sst xmlns="http://schemas.openxmlformats.org/spreadsheetml/2006/main" count="382" uniqueCount="307">
  <si>
    <t>№ п/п</t>
  </si>
  <si>
    <t>Загальний фонд</t>
  </si>
  <si>
    <t>Спеціальний фонд</t>
  </si>
  <si>
    <t>Всього по бюджету</t>
  </si>
  <si>
    <t>питома вага</t>
  </si>
  <si>
    <t xml:space="preserve">     ВСЬОГО ВИДАТКІВ</t>
  </si>
  <si>
    <t>090000</t>
  </si>
  <si>
    <t>090412</t>
  </si>
  <si>
    <t>090802</t>
  </si>
  <si>
    <t>091101</t>
  </si>
  <si>
    <t>091103</t>
  </si>
  <si>
    <t>091105</t>
  </si>
  <si>
    <t>091204</t>
  </si>
  <si>
    <t>070000</t>
  </si>
  <si>
    <t>110000</t>
  </si>
  <si>
    <t>130000</t>
  </si>
  <si>
    <t>010116</t>
  </si>
  <si>
    <t>100203</t>
  </si>
  <si>
    <t>170102</t>
  </si>
  <si>
    <t>250102</t>
  </si>
  <si>
    <t>Резервний фонд</t>
  </si>
  <si>
    <t>250301</t>
  </si>
  <si>
    <t>130107</t>
  </si>
  <si>
    <t>070201</t>
  </si>
  <si>
    <t>070304</t>
  </si>
  <si>
    <t>070401</t>
  </si>
  <si>
    <t>070801</t>
  </si>
  <si>
    <t>070802</t>
  </si>
  <si>
    <t>110201</t>
  </si>
  <si>
    <t>110205</t>
  </si>
  <si>
    <t>110502</t>
  </si>
  <si>
    <t>100000</t>
  </si>
  <si>
    <t>130102</t>
  </si>
  <si>
    <t>110204</t>
  </si>
  <si>
    <t>ВИДАТКИ ТА  КРЕДИТУВАННЯ - усього</t>
  </si>
  <si>
    <t>100101</t>
  </si>
  <si>
    <t xml:space="preserve">Освіта,   всього </t>
  </si>
  <si>
    <t>Фізична культура і спорт, всього</t>
  </si>
  <si>
    <t>091205</t>
  </si>
  <si>
    <t>виконання у %</t>
  </si>
  <si>
    <t>відхилення "+", "-"</t>
  </si>
  <si>
    <t>091206</t>
  </si>
  <si>
    <t xml:space="preserve">Соціально-культурна сфера, всього:        </t>
  </si>
  <si>
    <t>080000</t>
  </si>
  <si>
    <t>Охорона здоров'я</t>
  </si>
  <si>
    <t>080201</t>
  </si>
  <si>
    <t>081002</t>
  </si>
  <si>
    <t>081007</t>
  </si>
  <si>
    <t>081009</t>
  </si>
  <si>
    <t>081010</t>
  </si>
  <si>
    <t>Централізовані заходи з лікування онкологічних хворих</t>
  </si>
  <si>
    <t>Програми і централізовані заходи боротьби з туберкульозом</t>
  </si>
  <si>
    <t>КФКВКБ</t>
  </si>
  <si>
    <t>0170</t>
  </si>
  <si>
    <t>0180</t>
  </si>
  <si>
    <t>0111</t>
  </si>
  <si>
    <t xml:space="preserve">Назва коду за типовою програмною класифікацією видатків та кредитування місцевих бюджетів </t>
  </si>
  <si>
    <t>1000</t>
  </si>
  <si>
    <t>0910</t>
  </si>
  <si>
    <t>0921</t>
  </si>
  <si>
    <t>Надання позашкільної освіти позашкільними закладами освіти, заходи із позашкільної роботи з дітьми</t>
  </si>
  <si>
    <t>0990</t>
  </si>
  <si>
    <t>1090</t>
  </si>
  <si>
    <t>0960</t>
  </si>
  <si>
    <t>1150</t>
  </si>
  <si>
    <t>0922</t>
  </si>
  <si>
    <t>0732</t>
  </si>
  <si>
    <t>0763</t>
  </si>
  <si>
    <t>Спеціалізована стаціонарна медична допомога населенню</t>
  </si>
  <si>
    <t>4060</t>
  </si>
  <si>
    <t>0824</t>
  </si>
  <si>
    <t>0828</t>
  </si>
  <si>
    <t>0829</t>
  </si>
  <si>
    <t>5011</t>
  </si>
  <si>
    <t>0810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</si>
  <si>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</si>
  <si>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</si>
  <si>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</si>
  <si>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</si>
  <si>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</si>
  <si>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0610</t>
  </si>
  <si>
    <t>0620</t>
  </si>
  <si>
    <t>Впровадження засобів обліку витрат та регулювання споживання води та теплової енергії</t>
  </si>
  <si>
    <t>Житлово-комунальне господарство</t>
  </si>
  <si>
    <t>0490</t>
  </si>
  <si>
    <t>7310</t>
  </si>
  <si>
    <t>0456</t>
  </si>
  <si>
    <t>0411</t>
  </si>
  <si>
    <t>0470</t>
  </si>
  <si>
    <t>Заходи з енергозбереження</t>
  </si>
  <si>
    <t>Сприяння розвитку малого та середнього підприємництва</t>
  </si>
  <si>
    <t>0380</t>
  </si>
  <si>
    <t>0320</t>
  </si>
  <si>
    <t>0133</t>
  </si>
  <si>
    <t>9110</t>
  </si>
  <si>
    <t>0540</t>
  </si>
  <si>
    <t>8600</t>
  </si>
  <si>
    <t>1030</t>
  </si>
  <si>
    <t>1070</t>
  </si>
  <si>
    <t>Соціальний захист та соціальне забезпечення</t>
  </si>
  <si>
    <t>1040</t>
  </si>
  <si>
    <t>Компенсаційні виплати на пільговий проїзд автомобільним транспортом окремим категоріям громадян</t>
  </si>
  <si>
    <t>090212</t>
  </si>
  <si>
    <t>3050</t>
  </si>
  <si>
    <t>1010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</si>
  <si>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</si>
  <si>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</si>
  <si>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</si>
  <si>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3105</t>
  </si>
  <si>
    <t>3112</t>
  </si>
  <si>
    <t>Заходи державної політики з питань дітей та їх соціального захисту</t>
  </si>
  <si>
    <t>3132</t>
  </si>
  <si>
    <t>3160</t>
  </si>
  <si>
    <t xml:space="preserve">КТКВК </t>
  </si>
  <si>
    <t>Інші заходи та заклади молодіжної політики</t>
  </si>
  <si>
    <t>3000</t>
  </si>
  <si>
    <t>2000</t>
  </si>
  <si>
    <t>4000</t>
  </si>
  <si>
    <t>6000</t>
  </si>
  <si>
    <t>5000</t>
  </si>
  <si>
    <t>Утримання клубів для підлітків за місцем проживання</t>
  </si>
  <si>
    <t>090203</t>
  </si>
  <si>
    <t>3031</t>
  </si>
  <si>
    <t>3033</t>
  </si>
  <si>
    <t>Надання пільг окремим категоріям громадян з оплати послуг зв'язку</t>
  </si>
  <si>
    <t>090214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</si>
  <si>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</si>
  <si>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Надання інших пільг окремим категоріям громадян відповідно до законодавства</t>
  </si>
  <si>
    <t>3032</t>
  </si>
  <si>
    <t>Надання реабілітаційних послуг особам з інвалідністю та дітям з інвалідністю</t>
  </si>
  <si>
    <t>Утримання та забезпечення діяльності центрів соціальних служб для сім’ї, дітей та молоді</t>
  </si>
  <si>
    <t>3121</t>
  </si>
  <si>
    <t>3133</t>
  </si>
  <si>
    <t>Надання соціальних гарантій,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</si>
  <si>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3242</t>
  </si>
  <si>
    <t>Інші заходи у сфері соціального захисту і соціального забезпечення</t>
  </si>
  <si>
    <t>Надання дошкільної освіти</t>
  </si>
  <si>
    <t>1161</t>
  </si>
  <si>
    <t xml:space="preserve">Забезпечення діяльності інших закладів у сфері освіти </t>
  </si>
  <si>
    <t>2020</t>
  </si>
  <si>
    <t>2142</t>
  </si>
  <si>
    <t>2144</t>
  </si>
  <si>
    <t>Централізовані заходи з лікування хворих на цукровий та нецукровий діабет</t>
  </si>
  <si>
    <t>2145</t>
  </si>
  <si>
    <t>2152</t>
  </si>
  <si>
    <t>Інші програми та заходи у сфері охорони здоров’я</t>
  </si>
  <si>
    <t>Культура і мистецтво, всього</t>
  </si>
  <si>
    <t>Забезпечення діяльності бібліотек</t>
  </si>
  <si>
    <t>4030</t>
  </si>
  <si>
    <t>Забезпечення діяльності палаців i будинків культури, клубів, центрів дозвілля та iнших клубних закладів</t>
  </si>
  <si>
    <t>1100</t>
  </si>
  <si>
    <t>4081</t>
  </si>
  <si>
    <t xml:space="preserve">Забезпечення діяльності інших закладів в галузі культури і мистецтва </t>
  </si>
  <si>
    <t>4082</t>
  </si>
  <si>
    <t>Інші заходи в галузі культури і мистецтва</t>
  </si>
  <si>
    <t>0150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</si>
  <si>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</si>
  <si>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</si>
  <si>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6030</t>
  </si>
  <si>
    <t>Організація благоустрою населених пунктів</t>
  </si>
  <si>
    <t>7610</t>
  </si>
  <si>
    <t>8700</t>
  </si>
  <si>
    <t>Відшкодування вартості лікарських засобів для лікування окремих захворювань</t>
  </si>
  <si>
    <t>2146</t>
  </si>
  <si>
    <t>уточнений план  на рік, кошторисні призначення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</si>
  <si>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</si>
  <si>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</si>
  <si>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</si>
  <si>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3192</t>
  </si>
  <si>
    <t>1162</t>
  </si>
  <si>
    <t>Інші програми та заходи у сфері освіти</t>
  </si>
  <si>
    <t>6014</t>
  </si>
  <si>
    <t>Забезпечення збору та вивезення сміття і відходів</t>
  </si>
  <si>
    <t>6015</t>
  </si>
  <si>
    <t>Забезпечення надійної та безперебійної експлуатації ліфтів</t>
  </si>
  <si>
    <t>6011</t>
  </si>
  <si>
    <t>Експлуатація та технічне обслуговування житлового фонду</t>
  </si>
  <si>
    <t>0443</t>
  </si>
  <si>
    <t>Будівництво об'єктів житлово-комунального господарства</t>
  </si>
  <si>
    <t>7330</t>
  </si>
  <si>
    <t>7640</t>
  </si>
  <si>
    <t>Членські внески до асоціацій органів місцевого самоврядування</t>
  </si>
  <si>
    <t>8110</t>
  </si>
  <si>
    <t>Заходи із запобігання та ліквідації надзвичайних ситуацій та наслідків стихійного лиха</t>
  </si>
  <si>
    <t>Обслуговування місцевого боргу</t>
  </si>
  <si>
    <t>9770</t>
  </si>
  <si>
    <t xml:space="preserve">Інші субвенції з місцевого бюджету </t>
  </si>
  <si>
    <t>6016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</si>
  <si>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</si>
  <si>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</si>
  <si>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</si>
  <si>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</si>
  <si>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0726</t>
  </si>
  <si>
    <t>Забезпечення діяльності водопровідно-каналізаційного господарства</t>
  </si>
  <si>
    <t>6082</t>
  </si>
  <si>
    <t>Придбання житла для окремих категорій населення відповідно до законодавства</t>
  </si>
  <si>
    <t>7350</t>
  </si>
  <si>
    <t>Розроблення схем планування та забудови територій (містобудівної документації)</t>
  </si>
  <si>
    <t>Інша діяльність у сфері державного управління</t>
  </si>
  <si>
    <t>7321</t>
  </si>
  <si>
    <t xml:space="preserve">Будівництво освітніх установ та закладів </t>
  </si>
  <si>
    <t xml:space="preserve">  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</si>
  <si>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</si>
  <si>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</si>
  <si>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(тис.грн)</t>
  </si>
  <si>
    <t>затверджено розписом на рік з урахуванням внесених змін</t>
  </si>
  <si>
    <t>субвенція на допомоги 41050300</t>
  </si>
  <si>
    <t>енергосубвенція 41050100</t>
  </si>
  <si>
    <t>субвенція на тверде паливо 41050200</t>
  </si>
  <si>
    <t>субвенція ЧАЕС 41053900</t>
  </si>
  <si>
    <t>освітня субвенція 41033900</t>
  </si>
  <si>
    <t>субвенція на держпідтримку осіб з особл.осв.потребами 41051200</t>
  </si>
  <si>
    <t>субвенція на інсулін 41051500</t>
  </si>
  <si>
    <t>субвенція окремі захворювання "Доступні ліки" 41052000</t>
  </si>
  <si>
    <t>Для звірки з казначейським звітом</t>
  </si>
  <si>
    <t>медична субвенція 41034200 + субвенція на інсуліни 41051500</t>
  </si>
  <si>
    <t>Будівництво інших об'єктів комунальної власності</t>
  </si>
  <si>
    <t>КПКВКМБ</t>
  </si>
  <si>
    <t>Сума без ЧАЕС</t>
  </si>
  <si>
    <t>1170</t>
  </si>
  <si>
    <t>Забезпечення діяльності інклюзивно-ресурсних центрів</t>
  </si>
  <si>
    <t>5062</t>
  </si>
  <si>
    <t>8230</t>
  </si>
  <si>
    <t>Інші заходи громадського порядку та безпеки</t>
  </si>
  <si>
    <t>6012</t>
  </si>
  <si>
    <t>6013</t>
  </si>
  <si>
    <t>7362</t>
  </si>
  <si>
    <t>Виконання інвестиційних проектів в рамках формування інфраструктури об'єднаних територіальних громад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</si>
  <si>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</si>
  <si>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</si>
  <si>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7324</t>
  </si>
  <si>
    <t>Будівництво установ та закладів культури</t>
  </si>
  <si>
    <t>7325</t>
  </si>
  <si>
    <t>Будівництво споруд, установ та закладів фізичної культури і спорту</t>
  </si>
  <si>
    <t>8340</t>
  </si>
  <si>
    <t>Природоохоронні заходи за рахунок цільових фондів</t>
  </si>
  <si>
    <t>субвенції з місцевого бюджету на здійснення переданих видатків у сфері освіти за рахунок коштів освітньої субвенції (41051000)</t>
  </si>
  <si>
    <r>
      <t xml:space="preserve">Реверсна дотація </t>
    </r>
    <r>
      <rPr>
        <sz val="13"/>
        <rFont val="Times New Roman"/>
        <family val="1"/>
        <charset val="204"/>
      </rPr>
      <t>(вилучення)</t>
    </r>
  </si>
  <si>
    <t>Підтримка спорту вищих досягнень та організацій, які здійснюють фізкультурно-спортивну діяльність в регіоні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</si>
  <si>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(41051200)</t>
  </si>
  <si>
    <t>субвенції з місцевого бюджету на здійснення переданих видатків у сфері охорони здоров'я за рахунок коштів медичної субвенції (41051500) - на внутрішньопереміщених осіб</t>
  </si>
  <si>
    <t>субвенції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 (41052300) та субвенції з місцевого бюджету на здійснення заходів щодо соціально-економічного розвитку окремих територій за рахунок залишку коштів на 01.01.2019р. (41054100)- з Володимирецького р-ну для с.Заболоття на дитячий майданчик</t>
  </si>
  <si>
    <t>у т.ч. за рахунок субвенції з державного бюджету місцевому бюджету на формування інфраструктури об'єднаних територіальних громад (41033200) - капремонт покрівлі ДНЗ "Чебурашка" с.Заболоття</t>
  </si>
  <si>
    <t>у т.ч.: забезпечення послугами оздоровлення і відпочинку дітей, які потребують особливої соціальної уваги та підтримки, шляхом компенсації вартості путівки на оздоровлення дітей через співфінансування з міського бюджету</t>
  </si>
  <si>
    <t>у т. ч. за рахунок субвенції з місц.бюджету на відшкодування вартості лікарських засобів для лікування окремих захворювань за рахунок відповідної субвенції з держ.бюджету (41052000) - доступні ліки</t>
  </si>
  <si>
    <t>у т.ч. за рахунок субвенції з місцевого бюджету на здійснення переданих видатків у сфері освіти за рахунок коштів освітньої субвенції (41051000)</t>
  </si>
  <si>
    <t>у т.ч. за рахунок субвенції з інших бюджетів (41053900)</t>
  </si>
  <si>
    <t>субвенція на реабцентр  41053900</t>
  </si>
  <si>
    <t>субвенція НУШ 41051400</t>
  </si>
  <si>
    <t>у т.ч. за рах.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(41051200)</t>
  </si>
  <si>
    <t xml:space="preserve"> 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(41051200)</t>
  </si>
  <si>
    <t xml:space="preserve"> субвенції з державного бюджету на здійснення заходів щодо соціально-економічного розвитку окремих територій (41034500) - освіта, реабцентр, культура (музшкола), виконком</t>
  </si>
  <si>
    <t>субвенція по зоні спостереження обл. 41050800</t>
  </si>
  <si>
    <t xml:space="preserve"> в т.ч. за рахунок субвенції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спостереження-закупівля калій-йодиду; протирад.укриття №64383, кап. ремонт (41035100)</t>
  </si>
  <si>
    <t xml:space="preserve"> в т.ч. за рахунок субвенції з місцевого бюджету на фінансування заходів соціально-економічної компенсації ризику населення, яке проживає на території зони спостереження за рахунок відповідної субвенції з державного бюджету (41050800) - пот.ремонт сховища №65080, протирадіаційного укриття №64382</t>
  </si>
  <si>
    <t xml:space="preserve"> в т.ч. за рахунок субвенції з державного бюджету по 30-км зоні спостереження -реконструкція ЗОШ №2, коригування ПКД (41035100) </t>
  </si>
  <si>
    <t>5045</t>
  </si>
  <si>
    <t>7370</t>
  </si>
  <si>
    <t>Реалізація інших заходів щодо соціально-економічного розвитку територій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</si>
  <si>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</si>
  <si>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</si>
  <si>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Будівництво мультифункціональних майданчиків для занять ігровими видами спорту</t>
  </si>
  <si>
    <t>у т. ч. за рахунок субвенції з місц.бюджету на будівництво мультифункціональних майданчиків для занять ігровими видами спорту за рахунок відповідної субвенції з державного бюджету (41054500)</t>
  </si>
  <si>
    <r>
      <t xml:space="preserve"> у т.ч. за рахунок субвенції з місцевого бюджету на проєктні, будівельно-ремонтні роботи, придбання житла та приміщень для розвитку сімейних та інших форм виховання, наближених до сімейних та забезпечення житлом дітей-сиріт, дітей, позбавлених батьківського піклування, осіб з їх числа за рахунок відповідної субвенції з державного бюджету </t>
    </r>
    <r>
      <rPr>
        <i/>
        <sz val="13"/>
        <rFont val="Times New Roman"/>
        <family val="1"/>
        <charset val="204"/>
      </rPr>
      <t xml:space="preserve">(41050900) </t>
    </r>
  </si>
  <si>
    <t>субвенція на буд.мультифункц.майданчика 41054500</t>
  </si>
  <si>
    <t>субвенція на забезпечення житлом дітей-сиріт 41050900</t>
  </si>
  <si>
    <t>без залишків ОС, мед., соц.екон розв. (для звірки з доходами)</t>
  </si>
  <si>
    <t>7130</t>
  </si>
  <si>
    <t>Здійснення заходів із землеустрою</t>
  </si>
  <si>
    <t>інфраструктурна субвенція (41033200)</t>
  </si>
  <si>
    <t>0421</t>
  </si>
  <si>
    <t>7670</t>
  </si>
  <si>
    <t xml:space="preserve">медична субвенція 41034200 </t>
  </si>
  <si>
    <t>у т.ч.: за рахунок освітньої субвенції з державного бюджету місцевим бюджетам (41033900)</t>
  </si>
  <si>
    <t>у т.ч. за рахунок: медичної субвенції з державного бюджету місцевим бюджетам (41034200)</t>
  </si>
  <si>
    <t>у т. ч. за рахунок субвенції з місцевого бюджету на здійснення переданих видатків у сфері охорони здоров'я за рахунок коштів медичної субвенції (41051500) - інсуліни</t>
  </si>
  <si>
    <t>капітальний ремонт асфальтобетонного покриття вулиці Соборної в м.Вараш Рівненської області</t>
  </si>
  <si>
    <t xml:space="preserve">Пільгове медичне обслуговування осіб, які постраждали внаслідок Чорнобильської катастрофи </t>
  </si>
  <si>
    <t>у т. ч. за рахунок інших субвенцій з місцевого бюджету (41053900)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</si>
  <si>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 (41040200)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</si>
  <si>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</si>
  <si>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</si>
  <si>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Надання спеціальної освіти мистецькими школами</t>
  </si>
  <si>
    <t>Методичне забезпечення діяльності закладів освіти</t>
  </si>
  <si>
    <t>Повернення пільгових довгострокових кредитів, наданих молодим сім'ям та одиноким молодим громадянам на будівництво/придбання житла</t>
  </si>
  <si>
    <t>7680</t>
  </si>
  <si>
    <t>Внески до статутного капіталу суб'єктів господарювання</t>
  </si>
  <si>
    <t>без 41053900 (без реабцентру, без ЧАЕС, дотації) (для звірки з казнач.звітом)</t>
  </si>
  <si>
    <t>у тому числі видатків за рахунок субвенцій та дотацій з інших бюджетів:</t>
  </si>
  <si>
    <t>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 (41040200)</t>
  </si>
  <si>
    <t>придбання для Вараської міської ОТГ шкільного автобуса, у т.ч. обладнаного місцями для дітей з особливими освітніми потребами на умовах співфінансування</t>
  </si>
  <si>
    <t>у т. ч. за рахунок: освітньої субвенції з державного бюджету місцевим бюджетам та залишку освітньої субвенції, що утворився станом на 01.01.2020 р. (41033900)</t>
  </si>
  <si>
    <t xml:space="preserve">субвенції з місцевого бюджету за рахунок залишку коштів субвенції на надання державної підтримки особам з особливими потребами, що утворився на початок бюджетного періоду (41051700) </t>
  </si>
  <si>
    <t>Забезпечення діяльності з виробництва, транспортування, постачання теплової енергії</t>
  </si>
  <si>
    <t>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(41051400)</t>
  </si>
  <si>
    <t>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 на лікування хворих на цукровий діабет інсуліном та нецукровий діабет десмопресином (41055000)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</si>
  <si>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 з дб 410550</t>
  </si>
  <si>
    <t>нове будівництво ліцею в м.Вараш,м-н Ювілейний Рівненської області (в тому числі виготовлення проєктно-кошторисної документації)</t>
  </si>
  <si>
    <t>затверджено на 01.07.2020</t>
  </si>
  <si>
    <t>виконано станом на 01.07.2020</t>
  </si>
  <si>
    <t>Заступник начальника  бюджетного відділу</t>
  </si>
  <si>
    <t>В.Петрина</t>
  </si>
  <si>
    <t>у т.ч. за рахунок субвенції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 (41054100) - освіта (ЗСО №2, ІРЦ)</t>
  </si>
  <si>
    <t>субвенція з МБ на здійснення заходів щодо соціально-економічного розвитку окремих територій за рахунок залишку коштів відповідної субвенції з ДБ, що утворився на початок бюджетного періоду (41054100) - освіта (ЗСО №2, ІРЦ)</t>
  </si>
  <si>
    <t>7442</t>
  </si>
  <si>
    <t>Утримання та розвиток інших об'єктів транспортної інфраструктури</t>
  </si>
  <si>
    <t xml:space="preserve">                Аналіз виконання бюджету Вараської міської об'єднаної територіальної громади по видатках та кредитуванню станом на 01.07.2020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</si>
</sst>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0.0%"/>
    <numFmt numFmtId="166" formatCode="000000"/>
    <numFmt numFmtId="167" formatCode="#,##0.0"/>
    <numFmt numFmtId="168" formatCode="0.000%"/>
    <numFmt numFmtId="169" formatCode="0.0000%"/>
  </numFmts>
  <fonts count="60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1"/>
      <name val="Arial Cyr"/>
      <family val="2"/>
      <charset val="204"/>
    </font>
    <font>
      <b/>
      <sz val="12"/>
      <name val="Arial Cyr"/>
      <family val="2"/>
      <charset val="204"/>
    </font>
    <font>
      <sz val="20"/>
      <name val="Arial Cyr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</font>
    <font>
      <sz val="9"/>
      <name val="Arial Cyr"/>
      <family val="2"/>
      <charset val="204"/>
    </font>
    <font>
      <sz val="16"/>
      <name val="Times New Roman"/>
      <family val="1"/>
      <charset val="204"/>
    </font>
    <font>
      <b/>
      <sz val="11"/>
      <color indexed="8"/>
      <name val="Arial Cyr"/>
      <charset val="204"/>
    </font>
    <font>
      <b/>
      <sz val="11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10"/>
      <name val="Arial Cyr"/>
      <family val="2"/>
      <charset val="204"/>
    </font>
    <font>
      <b/>
      <sz val="11"/>
      <color indexed="10"/>
      <name val="Arial Cyr"/>
      <charset val="204"/>
    </font>
    <font>
      <sz val="10"/>
      <color indexed="62"/>
      <name val="Arial Cyr"/>
      <family val="2"/>
      <charset val="204"/>
    </font>
    <font>
      <sz val="10"/>
      <color indexed="30"/>
      <name val="Arial Cyr"/>
      <family val="2"/>
      <charset val="204"/>
    </font>
    <font>
      <i/>
      <sz val="10"/>
      <name val="Arial Cyr"/>
      <family val="2"/>
      <charset val="204"/>
    </font>
    <font>
      <i/>
      <sz val="9"/>
      <name val="Arial Cyr"/>
      <family val="2"/>
      <charset val="204"/>
    </font>
    <font>
      <sz val="16"/>
      <name val="Arial Cyr"/>
      <family val="2"/>
      <charset val="204"/>
    </font>
    <font>
      <i/>
      <sz val="9"/>
      <name val="Times New Roman"/>
      <family val="1"/>
      <charset val="204"/>
    </font>
    <font>
      <sz val="12"/>
      <name val="Times New Roman Cyr"/>
      <family val="1"/>
      <charset val="204"/>
    </font>
    <font>
      <b/>
      <sz val="9"/>
      <color indexed="81"/>
      <name val="Tahoma"/>
      <family val="2"/>
      <charset val="204"/>
    </font>
    <font>
      <b/>
      <sz val="22"/>
      <name val="Times New Roman"/>
      <family val="1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0"/>
      <color rgb="FFFF0000"/>
      <name val="Arial Cyr"/>
      <family val="2"/>
      <charset val="204"/>
    </font>
    <font>
      <sz val="20"/>
      <color rgb="FFFF0000"/>
      <name val="Arial Cyr"/>
      <family val="2"/>
      <charset val="204"/>
    </font>
    <font>
      <b/>
      <sz val="11"/>
      <color rgb="FFFF0000"/>
      <name val="Arial Cyr"/>
      <charset val="204"/>
    </font>
    <font>
      <b/>
      <sz val="10"/>
      <color rgb="FFFF0000"/>
      <name val="Arial"/>
      <family val="2"/>
      <charset val="204"/>
    </font>
    <font>
      <sz val="10"/>
      <color rgb="FF7030A0"/>
      <name val="Arial Cyr"/>
      <family val="2"/>
      <charset val="204"/>
    </font>
    <font>
      <sz val="10"/>
      <color theme="9" tint="-0.499984740745262"/>
      <name val="Arial Cyr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i/>
      <sz val="13"/>
      <color rgb="FFFF0000"/>
      <name val="Times New Roman"/>
      <family val="1"/>
      <charset val="204"/>
    </font>
    <font>
      <i/>
      <sz val="9"/>
      <color rgb="FFFF0000"/>
      <name val="Times New Roman"/>
      <family val="1"/>
      <charset val="204"/>
    </font>
    <font>
      <sz val="12"/>
      <name val="Arial Cyr"/>
      <family val="2"/>
      <charset val="204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4"/>
      <color rgb="FFFF0000"/>
      <name val="Arial"/>
      <family val="2"/>
      <charset val="204"/>
    </font>
    <font>
      <i/>
      <sz val="14"/>
      <name val="Arial"/>
      <family val="2"/>
      <charset val="204"/>
    </font>
    <font>
      <i/>
      <sz val="14"/>
      <color rgb="FFFF0000"/>
      <name val="Arial"/>
      <family val="2"/>
      <charset val="204"/>
    </font>
    <font>
      <b/>
      <i/>
      <sz val="14"/>
      <name val="Arial"/>
      <family val="2"/>
      <charset val="204"/>
    </font>
    <font>
      <b/>
      <sz val="14"/>
      <color rgb="FFFF0000"/>
      <name val="Arial"/>
      <family val="2"/>
      <charset val="204"/>
    </font>
    <font>
      <sz val="10"/>
      <color theme="8" tint="-0.249977111117893"/>
      <name val="Arial Cyr"/>
      <family val="2"/>
      <charset val="204"/>
    </font>
    <font>
      <sz val="10"/>
      <color theme="9" tint="-0.249977111117893"/>
      <name val="Arial Cyr"/>
      <family val="2"/>
      <charset val="204"/>
    </font>
    <font>
      <sz val="11"/>
      <color rgb="FF00B050"/>
      <name val="Times New Roman"/>
      <family val="1"/>
      <charset val="204"/>
    </font>
    <font>
      <sz val="10"/>
      <color rgb="FF00B050"/>
      <name val="Arial Cyr"/>
      <family val="2"/>
      <charset val="204"/>
    </font>
    <font>
      <b/>
      <i/>
      <sz val="13"/>
      <name val="Times New Roman"/>
      <family val="1"/>
      <charset val="204"/>
    </font>
    <font>
      <b/>
      <i/>
      <sz val="13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i/>
      <sz val="10"/>
      <color rgb="FFFF0000"/>
      <name val="Arial Cyr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5" fillId="0" borderId="0"/>
  </cellStyleXfs>
  <cellXfs count="45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Fill="1"/>
    <xf numFmtId="0" fontId="2" fillId="0" borderId="3" xfId="0" applyFont="1" applyBorder="1"/>
    <xf numFmtId="0" fontId="2" fillId="0" borderId="0" xfId="0" applyFont="1" applyAlignment="1">
      <alignment wrapText="1"/>
    </xf>
    <xf numFmtId="0" fontId="2" fillId="0" borderId="4" xfId="0" applyFont="1" applyBorder="1"/>
    <xf numFmtId="0" fontId="3" fillId="0" borderId="0" xfId="0" applyFont="1" applyFill="1" applyBorder="1"/>
    <xf numFmtId="0" fontId="0" fillId="0" borderId="0" xfId="0" applyFont="1"/>
    <xf numFmtId="0" fontId="1" fillId="0" borderId="0" xfId="0" applyFont="1"/>
    <xf numFmtId="0" fontId="3" fillId="0" borderId="0" xfId="0" applyFont="1" applyFill="1"/>
    <xf numFmtId="0" fontId="21" fillId="0" borderId="0" xfId="0" applyFont="1" applyBorder="1"/>
    <xf numFmtId="0" fontId="2" fillId="3" borderId="0" xfId="0" applyFont="1" applyFill="1" applyBorder="1"/>
    <xf numFmtId="0" fontId="4" fillId="3" borderId="0" xfId="0" applyFont="1" applyFill="1" applyBorder="1" applyAlignment="1">
      <alignment wrapText="1"/>
    </xf>
    <xf numFmtId="0" fontId="10" fillId="3" borderId="0" xfId="0" applyFont="1" applyFill="1" applyAlignment="1"/>
    <xf numFmtId="0" fontId="2" fillId="3" borderId="0" xfId="0" applyFont="1" applyFill="1"/>
    <xf numFmtId="0" fontId="7" fillId="3" borderId="0" xfId="0" applyFont="1" applyFill="1" applyBorder="1" applyAlignment="1">
      <alignment wrapText="1"/>
    </xf>
    <xf numFmtId="0" fontId="23" fillId="0" borderId="0" xfId="0" applyFont="1" applyAlignment="1">
      <alignment wrapText="1"/>
    </xf>
    <xf numFmtId="0" fontId="1" fillId="0" borderId="0" xfId="0" applyFont="1" applyFill="1"/>
    <xf numFmtId="0" fontId="31" fillId="0" borderId="0" xfId="0" applyFont="1" applyFill="1" applyAlignment="1">
      <alignment wrapText="1"/>
    </xf>
    <xf numFmtId="0" fontId="2" fillId="5" borderId="0" xfId="0" applyFont="1" applyFill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3" borderId="3" xfId="0" applyFont="1" applyFill="1" applyBorder="1"/>
    <xf numFmtId="0" fontId="2" fillId="0" borderId="0" xfId="0" applyFont="1" applyFill="1" applyAlignment="1">
      <alignment wrapText="1"/>
    </xf>
    <xf numFmtId="0" fontId="36" fillId="0" borderId="0" xfId="0" applyFont="1" applyFill="1"/>
    <xf numFmtId="0" fontId="36" fillId="0" borderId="0" xfId="0" applyFont="1" applyAlignment="1">
      <alignment horizontal="center"/>
    </xf>
    <xf numFmtId="0" fontId="36" fillId="0" borderId="0" xfId="0" applyFont="1" applyAlignment="1">
      <alignment wrapText="1"/>
    </xf>
    <xf numFmtId="0" fontId="36" fillId="0" borderId="0" xfId="0" applyFont="1"/>
    <xf numFmtId="0" fontId="21" fillId="0" borderId="0" xfId="0" applyFont="1" applyFill="1" applyBorder="1"/>
    <xf numFmtId="0" fontId="21" fillId="0" borderId="0" xfId="0" applyFont="1" applyFill="1"/>
    <xf numFmtId="0" fontId="22" fillId="0" borderId="0" xfId="0" applyFont="1" applyFill="1"/>
    <xf numFmtId="0" fontId="24" fillId="0" borderId="0" xfId="0" applyFont="1" applyFill="1" applyAlignment="1">
      <alignment horizontal="center"/>
    </xf>
    <xf numFmtId="0" fontId="21" fillId="0" borderId="3" xfId="0" applyFont="1" applyFill="1" applyBorder="1"/>
    <xf numFmtId="0" fontId="2" fillId="3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3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21" fillId="0" borderId="0" xfId="0" applyFont="1" applyFill="1" applyBorder="1" applyAlignment="1">
      <alignment horizontal="right" wrapText="1"/>
    </xf>
    <xf numFmtId="0" fontId="21" fillId="0" borderId="0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21" fillId="0" borderId="0" xfId="0" applyFont="1" applyFill="1" applyAlignment="1">
      <alignment wrapText="1"/>
    </xf>
    <xf numFmtId="0" fontId="21" fillId="0" borderId="0" xfId="0" applyFont="1" applyBorder="1" applyAlignment="1">
      <alignment horizontal="right" wrapText="1"/>
    </xf>
    <xf numFmtId="0" fontId="21" fillId="0" borderId="0" xfId="0" applyFont="1" applyBorder="1" applyAlignment="1">
      <alignment wrapText="1"/>
    </xf>
    <xf numFmtId="0" fontId="2" fillId="3" borderId="0" xfId="0" applyFont="1" applyFill="1" applyAlignment="1">
      <alignment wrapText="1"/>
    </xf>
    <xf numFmtId="0" fontId="22" fillId="0" borderId="0" xfId="0" applyFont="1" applyFill="1" applyBorder="1" applyAlignment="1">
      <alignment horizontal="right" wrapText="1"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Alignment="1">
      <alignment wrapText="1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1" fillId="0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32" fillId="0" borderId="0" xfId="0" applyFont="1" applyFill="1" applyBorder="1" applyAlignment="1">
      <alignment horizontal="center" wrapText="1"/>
    </xf>
    <xf numFmtId="0" fontId="31" fillId="3" borderId="0" xfId="0" applyFont="1" applyFill="1" applyAlignment="1">
      <alignment wrapText="1"/>
    </xf>
    <xf numFmtId="0" fontId="6" fillId="0" borderId="0" xfId="0" applyFont="1" applyAlignment="1">
      <alignment horizontal="center" wrapText="1"/>
    </xf>
    <xf numFmtId="165" fontId="12" fillId="0" borderId="0" xfId="0" applyNumberFormat="1" applyFont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167" fontId="2" fillId="0" borderId="0" xfId="0" applyNumberFormat="1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 wrapText="1"/>
    </xf>
    <xf numFmtId="0" fontId="31" fillId="3" borderId="0" xfId="0" applyFont="1" applyFill="1" applyAlignment="1">
      <alignment horizontal="center" wrapText="1"/>
    </xf>
    <xf numFmtId="165" fontId="2" fillId="0" borderId="0" xfId="0" applyNumberFormat="1" applyFont="1" applyAlignment="1">
      <alignment horizontal="center" wrapText="1"/>
    </xf>
    <xf numFmtId="0" fontId="20" fillId="3" borderId="0" xfId="0" applyFont="1" applyFill="1" applyAlignment="1">
      <alignment horizontal="center" wrapText="1"/>
    </xf>
    <xf numFmtId="0" fontId="19" fillId="3" borderId="0" xfId="0" applyFont="1" applyFill="1" applyAlignment="1">
      <alignment horizontal="center" wrapText="1"/>
    </xf>
    <xf numFmtId="164" fontId="15" fillId="0" borderId="0" xfId="0" applyNumberFormat="1" applyFont="1" applyFill="1" applyBorder="1" applyAlignment="1">
      <alignment horizontal="center" wrapText="1"/>
    </xf>
    <xf numFmtId="0" fontId="17" fillId="3" borderId="0" xfId="0" applyFont="1" applyFill="1" applyAlignment="1">
      <alignment horizontal="center" wrapText="1"/>
    </xf>
    <xf numFmtId="167" fontId="17" fillId="3" borderId="0" xfId="0" applyNumberFormat="1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167" fontId="33" fillId="3" borderId="0" xfId="0" applyNumberFormat="1" applyFont="1" applyFill="1" applyBorder="1" applyAlignment="1">
      <alignment horizontal="center" wrapText="1"/>
    </xf>
    <xf numFmtId="165" fontId="1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165" fontId="15" fillId="2" borderId="0" xfId="0" applyNumberFormat="1" applyFont="1" applyFill="1" applyBorder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18" fillId="3" borderId="0" xfId="0" applyFont="1" applyFill="1" applyAlignment="1">
      <alignment horizontal="center" wrapText="1"/>
    </xf>
    <xf numFmtId="167" fontId="1" fillId="0" borderId="0" xfId="0" applyNumberFormat="1" applyFont="1" applyFill="1" applyAlignment="1">
      <alignment horizontal="center" wrapText="1"/>
    </xf>
    <xf numFmtId="165" fontId="15" fillId="0" borderId="0" xfId="0" applyNumberFormat="1" applyFont="1" applyFill="1" applyBorder="1" applyAlignment="1">
      <alignment horizontal="center" wrapText="1"/>
    </xf>
    <xf numFmtId="167" fontId="14" fillId="0" borderId="0" xfId="0" applyNumberFormat="1" applyFont="1" applyFill="1" applyBorder="1" applyAlignment="1">
      <alignment horizontal="center" wrapText="1"/>
    </xf>
    <xf numFmtId="167" fontId="14" fillId="3" borderId="0" xfId="0" applyNumberFormat="1" applyFont="1" applyFill="1" applyBorder="1" applyAlignment="1">
      <alignment horizontal="center" wrapText="1"/>
    </xf>
    <xf numFmtId="167" fontId="1" fillId="0" borderId="0" xfId="0" applyNumberFormat="1" applyFont="1" applyFill="1" applyBorder="1" applyAlignment="1">
      <alignment horizontal="center" wrapText="1"/>
    </xf>
    <xf numFmtId="167" fontId="1" fillId="0" borderId="0" xfId="0" applyNumberFormat="1" applyFont="1" applyBorder="1" applyAlignment="1">
      <alignment horizontal="center" wrapText="1"/>
    </xf>
    <xf numFmtId="165" fontId="13" fillId="2" borderId="0" xfId="0" applyNumberFormat="1" applyFont="1" applyFill="1" applyBorder="1" applyAlignment="1">
      <alignment horizontal="center" wrapText="1"/>
    </xf>
    <xf numFmtId="167" fontId="34" fillId="3" borderId="0" xfId="0" applyNumberFormat="1" applyFont="1" applyFill="1" applyBorder="1" applyAlignment="1">
      <alignment horizontal="center" wrapText="1"/>
    </xf>
    <xf numFmtId="165" fontId="1" fillId="0" borderId="0" xfId="0" applyNumberFormat="1" applyFont="1" applyFill="1" applyAlignment="1">
      <alignment horizontal="center" wrapText="1"/>
    </xf>
    <xf numFmtId="167" fontId="2" fillId="8" borderId="0" xfId="0" applyNumberFormat="1" applyFont="1" applyFill="1" applyBorder="1" applyAlignment="1">
      <alignment horizontal="center" wrapText="1"/>
    </xf>
    <xf numFmtId="167" fontId="16" fillId="8" borderId="0" xfId="0" applyNumberFormat="1" applyFont="1" applyFill="1" applyBorder="1" applyAlignment="1">
      <alignment horizontal="center" wrapText="1"/>
    </xf>
    <xf numFmtId="165" fontId="16" fillId="8" borderId="0" xfId="0" applyNumberFormat="1" applyFont="1" applyFill="1" applyBorder="1" applyAlignment="1">
      <alignment horizontal="center" wrapText="1"/>
    </xf>
    <xf numFmtId="167" fontId="2" fillId="9" borderId="0" xfId="0" applyNumberFormat="1" applyFont="1" applyFill="1" applyBorder="1" applyAlignment="1">
      <alignment horizontal="center" wrapText="1"/>
    </xf>
    <xf numFmtId="165" fontId="16" fillId="9" borderId="0" xfId="0" applyNumberFormat="1" applyFont="1" applyFill="1" applyBorder="1" applyAlignment="1">
      <alignment horizontal="center" wrapText="1"/>
    </xf>
    <xf numFmtId="167" fontId="2" fillId="7" borderId="0" xfId="0" applyNumberFormat="1" applyFont="1" applyFill="1" applyBorder="1" applyAlignment="1">
      <alignment horizontal="center" wrapText="1"/>
    </xf>
    <xf numFmtId="167" fontId="16" fillId="7" borderId="0" xfId="0" applyNumberFormat="1" applyFont="1" applyFill="1" applyBorder="1" applyAlignment="1">
      <alignment horizontal="center" wrapText="1"/>
    </xf>
    <xf numFmtId="165" fontId="16" fillId="7" borderId="0" xfId="0" applyNumberFormat="1" applyFont="1" applyFill="1" applyBorder="1" applyAlignment="1">
      <alignment horizontal="center" wrapText="1"/>
    </xf>
    <xf numFmtId="165" fontId="1" fillId="8" borderId="0" xfId="0" applyNumberFormat="1" applyFont="1" applyFill="1" applyAlignment="1">
      <alignment horizontal="center" wrapText="1"/>
    </xf>
    <xf numFmtId="0" fontId="36" fillId="0" borderId="0" xfId="0" applyFont="1" applyBorder="1" applyAlignment="1">
      <alignment horizontal="right" wrapText="1"/>
    </xf>
    <xf numFmtId="0" fontId="36" fillId="0" borderId="0" xfId="0" applyFont="1" applyBorder="1" applyAlignment="1">
      <alignment wrapText="1"/>
    </xf>
    <xf numFmtId="167" fontId="3" fillId="8" borderId="0" xfId="0" applyNumberFormat="1" applyFont="1" applyFill="1" applyBorder="1" applyAlignment="1">
      <alignment horizontal="center" wrapText="1"/>
    </xf>
    <xf numFmtId="165" fontId="15" fillId="9" borderId="0" xfId="0" applyNumberFormat="1" applyFont="1" applyFill="1" applyBorder="1" applyAlignment="1">
      <alignment horizontal="center" wrapText="1"/>
    </xf>
    <xf numFmtId="165" fontId="15" fillId="7" borderId="0" xfId="0" applyNumberFormat="1" applyFont="1" applyFill="1" applyBorder="1" applyAlignment="1">
      <alignment horizontal="center" wrapText="1"/>
    </xf>
    <xf numFmtId="167" fontId="1" fillId="0" borderId="0" xfId="0" applyNumberFormat="1" applyFont="1" applyAlignment="1">
      <alignment horizontal="center" wrapText="1"/>
    </xf>
    <xf numFmtId="0" fontId="31" fillId="0" borderId="0" xfId="0" applyFont="1" applyFill="1" applyBorder="1" applyAlignment="1">
      <alignment wrapText="1"/>
    </xf>
    <xf numFmtId="165" fontId="2" fillId="0" borderId="0" xfId="0" applyNumberFormat="1" applyFont="1" applyAlignment="1">
      <alignment wrapText="1"/>
    </xf>
    <xf numFmtId="0" fontId="17" fillId="3" borderId="0" xfId="0" applyFont="1" applyFill="1" applyAlignment="1">
      <alignment wrapText="1"/>
    </xf>
    <xf numFmtId="167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 wrapText="1"/>
    </xf>
    <xf numFmtId="165" fontId="2" fillId="0" borderId="0" xfId="0" applyNumberFormat="1" applyFont="1" applyFill="1" applyAlignment="1">
      <alignment horizontal="center" wrapText="1"/>
    </xf>
    <xf numFmtId="167" fontId="3" fillId="0" borderId="0" xfId="0" applyNumberFormat="1" applyFont="1" applyFill="1" applyBorder="1" applyAlignment="1">
      <alignment horizontal="center" wrapText="1"/>
    </xf>
    <xf numFmtId="167" fontId="3" fillId="9" borderId="0" xfId="0" applyNumberFormat="1" applyFont="1" applyFill="1" applyBorder="1" applyAlignment="1">
      <alignment horizontal="center" wrapText="1"/>
    </xf>
    <xf numFmtId="167" fontId="3" fillId="7" borderId="0" xfId="0" applyNumberFormat="1" applyFont="1" applyFill="1" applyBorder="1" applyAlignment="1">
      <alignment horizontal="center" wrapText="1"/>
    </xf>
    <xf numFmtId="0" fontId="21" fillId="0" borderId="3" xfId="0" applyFont="1" applyBorder="1" applyAlignment="1">
      <alignment wrapText="1"/>
    </xf>
    <xf numFmtId="0" fontId="21" fillId="0" borderId="3" xfId="0" applyFont="1" applyBorder="1"/>
    <xf numFmtId="0" fontId="7" fillId="6" borderId="5" xfId="0" applyFont="1" applyFill="1" applyBorder="1" applyAlignment="1">
      <alignment horizontal="center" vertical="center" wrapText="1"/>
    </xf>
    <xf numFmtId="0" fontId="37" fillId="3" borderId="5" xfId="0" applyFont="1" applyFill="1" applyBorder="1" applyAlignment="1">
      <alignment horizontal="center"/>
    </xf>
    <xf numFmtId="49" fontId="38" fillId="3" borderId="5" xfId="0" applyNumberFormat="1" applyFont="1" applyFill="1" applyBorder="1" applyAlignment="1">
      <alignment horizontal="center"/>
    </xf>
    <xf numFmtId="49" fontId="37" fillId="0" borderId="5" xfId="0" applyNumberFormat="1" applyFont="1" applyBorder="1" applyAlignment="1">
      <alignment horizontal="center"/>
    </xf>
    <xf numFmtId="49" fontId="37" fillId="0" borderId="5" xfId="0" applyNumberFormat="1" applyFont="1" applyBorder="1" applyAlignment="1">
      <alignment horizontal="center" wrapText="1"/>
    </xf>
    <xf numFmtId="49" fontId="37" fillId="0" borderId="5" xfId="0" applyNumberFormat="1" applyFont="1" applyFill="1" applyBorder="1" applyAlignment="1">
      <alignment horizontal="center" wrapText="1"/>
    </xf>
    <xf numFmtId="49" fontId="39" fillId="4" borderId="5" xfId="0" applyNumberFormat="1" applyFont="1" applyFill="1" applyBorder="1" applyAlignment="1">
      <alignment horizontal="center"/>
    </xf>
    <xf numFmtId="49" fontId="39" fillId="4" borderId="5" xfId="0" applyNumberFormat="1" applyFont="1" applyFill="1" applyBorder="1" applyAlignment="1">
      <alignment horizontal="center" wrapText="1"/>
    </xf>
    <xf numFmtId="49" fontId="38" fillId="0" borderId="5" xfId="0" applyNumberFormat="1" applyFont="1" applyFill="1" applyBorder="1" applyAlignment="1">
      <alignment horizontal="center"/>
    </xf>
    <xf numFmtId="166" fontId="37" fillId="0" borderId="5" xfId="0" applyNumberFormat="1" applyFont="1" applyFill="1" applyBorder="1" applyAlignment="1">
      <alignment horizontal="center"/>
    </xf>
    <xf numFmtId="1" fontId="37" fillId="0" borderId="5" xfId="0" applyNumberFormat="1" applyFont="1" applyFill="1" applyBorder="1" applyAlignment="1">
      <alignment horizontal="center"/>
    </xf>
    <xf numFmtId="49" fontId="37" fillId="0" borderId="5" xfId="0" applyNumberFormat="1" applyFont="1" applyFill="1" applyBorder="1" applyAlignment="1">
      <alignment horizontal="center"/>
    </xf>
    <xf numFmtId="49" fontId="37" fillId="3" borderId="5" xfId="0" applyNumberFormat="1" applyFont="1" applyFill="1" applyBorder="1" applyAlignment="1" applyProtection="1">
      <alignment horizontal="center" wrapText="1"/>
      <protection locked="0"/>
    </xf>
    <xf numFmtId="1" fontId="37" fillId="3" borderId="5" xfId="0" applyNumberFormat="1" applyFont="1" applyFill="1" applyBorder="1" applyAlignment="1" applyProtection="1">
      <alignment horizontal="center" wrapText="1"/>
      <protection locked="0"/>
    </xf>
    <xf numFmtId="49" fontId="37" fillId="0" borderId="5" xfId="0" applyNumberFormat="1" applyFont="1" applyFill="1" applyBorder="1" applyAlignment="1" applyProtection="1">
      <alignment horizontal="center" wrapText="1"/>
      <protection locked="0"/>
    </xf>
    <xf numFmtId="1" fontId="37" fillId="0" borderId="5" xfId="0" applyNumberFormat="1" applyFont="1" applyFill="1" applyBorder="1" applyAlignment="1" applyProtection="1">
      <alignment horizontal="center" wrapText="1"/>
      <protection locked="0"/>
    </xf>
    <xf numFmtId="49" fontId="37" fillId="0" borderId="5" xfId="0" applyNumberFormat="1" applyFont="1" applyBorder="1" applyAlignment="1" applyProtection="1">
      <alignment horizontal="center" wrapText="1"/>
      <protection locked="0"/>
    </xf>
    <xf numFmtId="49" fontId="38" fillId="0" borderId="5" xfId="0" applyNumberFormat="1" applyFont="1" applyBorder="1" applyAlignment="1">
      <alignment horizontal="center"/>
    </xf>
    <xf numFmtId="49" fontId="37" fillId="3" borderId="5" xfId="0" applyNumberFormat="1" applyFont="1" applyFill="1" applyBorder="1" applyAlignment="1">
      <alignment horizontal="center"/>
    </xf>
    <xf numFmtId="49" fontId="37" fillId="3" borderId="5" xfId="0" applyNumberFormat="1" applyFont="1" applyFill="1" applyBorder="1" applyAlignment="1">
      <alignment horizontal="center" wrapText="1"/>
    </xf>
    <xf numFmtId="49" fontId="37" fillId="2" borderId="5" xfId="0" applyNumberFormat="1" applyFont="1" applyFill="1" applyBorder="1" applyAlignment="1">
      <alignment horizontal="center" wrapText="1"/>
    </xf>
    <xf numFmtId="0" fontId="38" fillId="0" borderId="5" xfId="0" applyFont="1" applyBorder="1" applyAlignment="1">
      <alignment horizontal="center"/>
    </xf>
    <xf numFmtId="49" fontId="38" fillId="0" borderId="5" xfId="0" applyNumberFormat="1" applyFont="1" applyFill="1" applyBorder="1" applyAlignment="1">
      <alignment horizontal="center" wrapText="1"/>
    </xf>
    <xf numFmtId="0" fontId="39" fillId="4" borderId="5" xfId="0" applyFont="1" applyFill="1" applyBorder="1" applyAlignment="1">
      <alignment horizontal="center"/>
    </xf>
    <xf numFmtId="0" fontId="38" fillId="3" borderId="5" xfId="0" applyFont="1" applyFill="1" applyBorder="1" applyAlignment="1">
      <alignment horizontal="center"/>
    </xf>
    <xf numFmtId="49" fontId="38" fillId="3" borderId="5" xfId="0" applyNumberFormat="1" applyFont="1" applyFill="1" applyBorder="1" applyAlignment="1">
      <alignment horizontal="center" wrapText="1"/>
    </xf>
    <xf numFmtId="49" fontId="38" fillId="0" borderId="5" xfId="0" applyNumberFormat="1" applyFont="1" applyBorder="1" applyAlignment="1">
      <alignment horizontal="center" wrapText="1"/>
    </xf>
    <xf numFmtId="0" fontId="37" fillId="3" borderId="9" xfId="0" applyFont="1" applyFill="1" applyBorder="1" applyAlignment="1"/>
    <xf numFmtId="0" fontId="38" fillId="3" borderId="10" xfId="0" applyFont="1" applyFill="1" applyBorder="1" applyAlignment="1">
      <alignment horizontal="center" wrapText="1"/>
    </xf>
    <xf numFmtId="0" fontId="38" fillId="3" borderId="10" xfId="0" applyNumberFormat="1" applyFont="1" applyFill="1" applyBorder="1" applyAlignment="1" applyProtection="1">
      <alignment horizontal="left" wrapText="1"/>
      <protection locked="0"/>
    </xf>
    <xf numFmtId="0" fontId="37" fillId="0" borderId="9" xfId="0" applyFont="1" applyFill="1" applyBorder="1" applyAlignment="1"/>
    <xf numFmtId="0" fontId="37" fillId="0" borderId="10" xfId="0" applyFont="1" applyFill="1" applyBorder="1" applyAlignment="1">
      <alignment wrapText="1"/>
    </xf>
    <xf numFmtId="0" fontId="37" fillId="0" borderId="10" xfId="0" applyFont="1" applyFill="1" applyBorder="1" applyAlignment="1">
      <alignment horizontal="left" wrapText="1"/>
    </xf>
    <xf numFmtId="49" fontId="37" fillId="0" borderId="10" xfId="0" applyNumberFormat="1" applyFont="1" applyFill="1" applyBorder="1" applyAlignment="1">
      <alignment wrapText="1"/>
    </xf>
    <xf numFmtId="0" fontId="39" fillId="4" borderId="9" xfId="0" applyFont="1" applyFill="1" applyBorder="1" applyAlignment="1"/>
    <xf numFmtId="49" fontId="37" fillId="0" borderId="10" xfId="0" applyNumberFormat="1" applyFont="1" applyFill="1" applyBorder="1" applyAlignment="1" applyProtection="1">
      <alignment horizontal="left" wrapText="1"/>
      <protection locked="0"/>
    </xf>
    <xf numFmtId="49" fontId="37" fillId="0" borderId="10" xfId="0" applyNumberFormat="1" applyFont="1" applyFill="1" applyBorder="1" applyAlignment="1">
      <alignment horizontal="left" wrapText="1"/>
    </xf>
    <xf numFmtId="0" fontId="37" fillId="0" borderId="10" xfId="0" applyFont="1" applyBorder="1" applyAlignment="1">
      <alignment wrapText="1"/>
    </xf>
    <xf numFmtId="0" fontId="37" fillId="0" borderId="10" xfId="1" applyFont="1" applyFill="1" applyBorder="1" applyAlignment="1" applyProtection="1">
      <alignment horizontal="left" wrapText="1"/>
    </xf>
    <xf numFmtId="0" fontId="38" fillId="2" borderId="10" xfId="0" applyFont="1" applyFill="1" applyBorder="1" applyAlignment="1">
      <alignment horizontal="left" wrapText="1"/>
    </xf>
    <xf numFmtId="0" fontId="38" fillId="0" borderId="10" xfId="0" applyFont="1" applyFill="1" applyBorder="1" applyAlignment="1" applyProtection="1">
      <alignment horizontal="left" wrapText="1"/>
      <protection locked="0"/>
    </xf>
    <xf numFmtId="49" fontId="37" fillId="0" borderId="10" xfId="0" applyNumberFormat="1" applyFont="1" applyFill="1" applyBorder="1" applyAlignment="1" applyProtection="1">
      <alignment wrapText="1"/>
      <protection locked="0"/>
    </xf>
    <xf numFmtId="0" fontId="28" fillId="4" borderId="10" xfId="0" applyFont="1" applyFill="1" applyBorder="1" applyAlignment="1" applyProtection="1">
      <alignment horizontal="left" wrapText="1"/>
      <protection locked="0"/>
    </xf>
    <xf numFmtId="0" fontId="39" fillId="4" borderId="10" xfId="0" applyFont="1" applyFill="1" applyBorder="1" applyAlignment="1" applyProtection="1">
      <alignment horizontal="left" wrapText="1"/>
      <protection locked="0"/>
    </xf>
    <xf numFmtId="49" fontId="37" fillId="3" borderId="10" xfId="0" applyNumberFormat="1" applyFont="1" applyFill="1" applyBorder="1" applyAlignment="1" applyProtection="1">
      <alignment wrapText="1"/>
      <protection locked="0"/>
    </xf>
    <xf numFmtId="49" fontId="37" fillId="0" borderId="10" xfId="0" applyNumberFormat="1" applyFont="1" applyBorder="1" applyAlignment="1" applyProtection="1">
      <alignment wrapText="1"/>
      <protection locked="0"/>
    </xf>
    <xf numFmtId="0" fontId="28" fillId="4" borderId="10" xfId="0" applyFont="1" applyFill="1" applyBorder="1" applyAlignment="1">
      <alignment wrapText="1"/>
    </xf>
    <xf numFmtId="49" fontId="37" fillId="3" borderId="10" xfId="0" applyNumberFormat="1" applyFont="1" applyFill="1" applyBorder="1" applyAlignment="1">
      <alignment wrapText="1"/>
    </xf>
    <xf numFmtId="0" fontId="38" fillId="0" borderId="10" xfId="0" applyFont="1" applyFill="1" applyBorder="1" applyAlignment="1">
      <alignment horizontal="left" wrapText="1"/>
    </xf>
    <xf numFmtId="49" fontId="37" fillId="0" borderId="10" xfId="0" applyNumberFormat="1" applyFont="1" applyBorder="1" applyAlignment="1" applyProtection="1">
      <alignment horizontal="left" wrapText="1"/>
      <protection locked="0"/>
    </xf>
    <xf numFmtId="0" fontId="37" fillId="2" borderId="10" xfId="0" applyFont="1" applyFill="1" applyBorder="1" applyAlignment="1">
      <alignment horizontal="left" wrapText="1"/>
    </xf>
    <xf numFmtId="0" fontId="38" fillId="2" borderId="10" xfId="0" applyFont="1" applyFill="1" applyBorder="1" applyAlignment="1" applyProtection="1">
      <alignment horizontal="left" wrapText="1"/>
      <protection locked="0"/>
    </xf>
    <xf numFmtId="49" fontId="37" fillId="2" borderId="10" xfId="0" applyNumberFormat="1" applyFont="1" applyFill="1" applyBorder="1" applyAlignment="1">
      <alignment wrapText="1"/>
    </xf>
    <xf numFmtId="0" fontId="29" fillId="0" borderId="10" xfId="0" applyFont="1" applyBorder="1" applyAlignment="1" applyProtection="1">
      <alignment horizontal="left" wrapText="1"/>
      <protection locked="0"/>
    </xf>
    <xf numFmtId="0" fontId="38" fillId="0" borderId="10" xfId="0" applyFont="1" applyBorder="1" applyAlignment="1" applyProtection="1">
      <alignment horizontal="left" wrapText="1"/>
      <protection locked="0"/>
    </xf>
    <xf numFmtId="3" fontId="37" fillId="0" borderId="10" xfId="0" applyNumberFormat="1" applyFont="1" applyBorder="1" applyAlignment="1">
      <alignment horizontal="left" wrapText="1"/>
    </xf>
    <xf numFmtId="49" fontId="38" fillId="0" borderId="10" xfId="0" applyNumberFormat="1" applyFont="1" applyFill="1" applyBorder="1" applyAlignment="1">
      <alignment wrapText="1"/>
    </xf>
    <xf numFmtId="49" fontId="28" fillId="4" borderId="10" xfId="0" applyNumberFormat="1" applyFont="1" applyFill="1" applyBorder="1" applyAlignment="1">
      <alignment wrapText="1"/>
    </xf>
    <xf numFmtId="49" fontId="38" fillId="3" borderId="10" xfId="0" applyNumberFormat="1" applyFont="1" applyFill="1" applyBorder="1" applyAlignment="1">
      <alignment wrapText="1"/>
    </xf>
    <xf numFmtId="49" fontId="38" fillId="0" borderId="10" xfId="0" applyNumberFormat="1" applyFont="1" applyBorder="1" applyAlignment="1" applyProtection="1">
      <alignment horizontal="left" wrapText="1"/>
      <protection locked="0"/>
    </xf>
    <xf numFmtId="0" fontId="38" fillId="0" borderId="10" xfId="0" applyFont="1" applyFill="1" applyBorder="1" applyAlignment="1" applyProtection="1">
      <alignment wrapText="1"/>
      <protection locked="0"/>
    </xf>
    <xf numFmtId="0" fontId="8" fillId="0" borderId="11" xfId="0" applyFont="1" applyFill="1" applyBorder="1" applyAlignment="1"/>
    <xf numFmtId="0" fontId="8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28" fillId="0" borderId="0" xfId="0" applyFont="1" applyBorder="1" applyAlignment="1">
      <alignment wrapText="1"/>
    </xf>
    <xf numFmtId="0" fontId="2" fillId="0" borderId="0" xfId="0" applyFont="1" applyFill="1" applyBorder="1"/>
    <xf numFmtId="0" fontId="2" fillId="0" borderId="0" xfId="0" applyFont="1" applyBorder="1" applyAlignment="1">
      <alignment horizontal="center"/>
    </xf>
    <xf numFmtId="165" fontId="3" fillId="8" borderId="0" xfId="0" applyNumberFormat="1" applyFont="1" applyFill="1" applyBorder="1" applyAlignment="1">
      <alignment horizontal="center" wrapText="1"/>
    </xf>
    <xf numFmtId="0" fontId="42" fillId="0" borderId="0" xfId="0" applyFont="1" applyFill="1"/>
    <xf numFmtId="0" fontId="42" fillId="0" borderId="0" xfId="0" applyFont="1" applyAlignment="1">
      <alignment horizontal="center"/>
    </xf>
    <xf numFmtId="0" fontId="42" fillId="0" borderId="0" xfId="0" applyFont="1" applyAlignment="1">
      <alignment wrapText="1"/>
    </xf>
    <xf numFmtId="167" fontId="5" fillId="8" borderId="0" xfId="0" applyNumberFormat="1" applyFont="1" applyFill="1" applyBorder="1" applyAlignment="1">
      <alignment horizontal="center" wrapText="1"/>
    </xf>
    <xf numFmtId="165" fontId="30" fillId="8" borderId="0" xfId="0" applyNumberFormat="1" applyFont="1" applyFill="1" applyBorder="1" applyAlignment="1">
      <alignment horizontal="center" wrapText="1"/>
    </xf>
    <xf numFmtId="167" fontId="5" fillId="9" borderId="0" xfId="0" applyNumberFormat="1" applyFont="1" applyFill="1" applyBorder="1" applyAlignment="1">
      <alignment horizontal="center" wrapText="1"/>
    </xf>
    <xf numFmtId="165" fontId="30" fillId="9" borderId="0" xfId="0" applyNumberFormat="1" applyFont="1" applyFill="1" applyBorder="1" applyAlignment="1">
      <alignment horizontal="center" wrapText="1"/>
    </xf>
    <xf numFmtId="167" fontId="5" fillId="7" borderId="0" xfId="0" applyNumberFormat="1" applyFont="1" applyFill="1" applyBorder="1" applyAlignment="1">
      <alignment horizontal="center" wrapText="1"/>
    </xf>
    <xf numFmtId="165" fontId="30" fillId="7" borderId="0" xfId="0" applyNumberFormat="1" applyFont="1" applyFill="1" applyBorder="1" applyAlignment="1">
      <alignment horizontal="center" wrapText="1"/>
    </xf>
    <xf numFmtId="0" fontId="42" fillId="0" borderId="0" xfId="0" applyFont="1" applyBorder="1" applyAlignment="1">
      <alignment horizontal="right" wrapText="1"/>
    </xf>
    <xf numFmtId="0" fontId="42" fillId="0" borderId="0" xfId="0" applyFont="1" applyBorder="1" applyAlignment="1">
      <alignment wrapText="1"/>
    </xf>
    <xf numFmtId="0" fontId="42" fillId="0" borderId="0" xfId="0" applyFont="1"/>
    <xf numFmtId="0" fontId="35" fillId="0" borderId="0" xfId="0" applyFont="1" applyFill="1"/>
    <xf numFmtId="0" fontId="35" fillId="0" borderId="0" xfId="0" applyFont="1" applyFill="1" applyAlignment="1">
      <alignment horizontal="center"/>
    </xf>
    <xf numFmtId="0" fontId="35" fillId="0" borderId="0" xfId="0" applyFont="1" applyFill="1" applyAlignment="1">
      <alignment wrapText="1"/>
    </xf>
    <xf numFmtId="0" fontId="35" fillId="0" borderId="0" xfId="0" applyFont="1" applyFill="1" applyBorder="1" applyAlignment="1">
      <alignment horizontal="right" wrapText="1"/>
    </xf>
    <xf numFmtId="0" fontId="35" fillId="0" borderId="0" xfId="0" applyFont="1" applyFill="1" applyBorder="1" applyAlignment="1">
      <alignment wrapText="1"/>
    </xf>
    <xf numFmtId="167" fontId="2" fillId="8" borderId="0" xfId="0" applyNumberFormat="1" applyFont="1" applyFill="1" applyBorder="1" applyAlignment="1">
      <alignment horizontal="center" vertical="center" wrapText="1"/>
    </xf>
    <xf numFmtId="167" fontId="2" fillId="9" borderId="0" xfId="0" applyNumberFormat="1" applyFont="1" applyFill="1" applyBorder="1" applyAlignment="1">
      <alignment horizontal="center" vertical="center" wrapText="1"/>
    </xf>
    <xf numFmtId="0" fontId="38" fillId="0" borderId="5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left" wrapText="1"/>
    </xf>
    <xf numFmtId="167" fontId="18" fillId="3" borderId="0" xfId="0" applyNumberFormat="1" applyFont="1" applyFill="1" applyAlignment="1">
      <alignment horizontal="center" wrapText="1"/>
    </xf>
    <xf numFmtId="0" fontId="43" fillId="4" borderId="10" xfId="0" applyFont="1" applyFill="1" applyBorder="1" applyAlignment="1" applyProtection="1">
      <alignment horizontal="left" wrapText="1"/>
      <protection locked="0"/>
    </xf>
    <xf numFmtId="0" fontId="7" fillId="3" borderId="5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64" fontId="31" fillId="0" borderId="0" xfId="0" applyNumberFormat="1" applyFont="1" applyFill="1" applyAlignment="1">
      <alignment horizontal="center" wrapText="1"/>
    </xf>
    <xf numFmtId="0" fontId="2" fillId="11" borderId="0" xfId="0" applyFont="1" applyFill="1" applyAlignment="1">
      <alignment wrapText="1"/>
    </xf>
    <xf numFmtId="167" fontId="1" fillId="7" borderId="0" xfId="0" applyNumberFormat="1" applyFont="1" applyFill="1" applyAlignment="1">
      <alignment horizontal="center" wrapText="1"/>
    </xf>
    <xf numFmtId="0" fontId="2" fillId="11" borderId="0" xfId="0" applyFont="1" applyFill="1" applyAlignment="1">
      <alignment horizontal="center"/>
    </xf>
    <xf numFmtId="0" fontId="36" fillId="11" borderId="0" xfId="0" applyFont="1" applyFill="1" applyAlignment="1">
      <alignment horizontal="center"/>
    </xf>
    <xf numFmtId="164" fontId="36" fillId="0" borderId="0" xfId="0" applyNumberFormat="1" applyFont="1" applyFill="1" applyAlignment="1">
      <alignment horizontal="left"/>
    </xf>
    <xf numFmtId="0" fontId="35" fillId="11" borderId="0" xfId="0" applyFont="1" applyFill="1" applyAlignment="1">
      <alignment horizontal="center"/>
    </xf>
    <xf numFmtId="0" fontId="2" fillId="11" borderId="0" xfId="0" applyFont="1" applyFill="1" applyBorder="1" applyAlignment="1">
      <alignment horizontal="center"/>
    </xf>
    <xf numFmtId="0" fontId="38" fillId="0" borderId="9" xfId="0" applyFont="1" applyFill="1" applyBorder="1" applyAlignment="1"/>
    <xf numFmtId="0" fontId="38" fillId="12" borderId="9" xfId="0" applyFont="1" applyFill="1" applyBorder="1" applyAlignment="1"/>
    <xf numFmtId="49" fontId="38" fillId="12" borderId="5" xfId="0" applyNumberFormat="1" applyFont="1" applyFill="1" applyBorder="1" applyAlignment="1">
      <alignment horizontal="center"/>
    </xf>
    <xf numFmtId="0" fontId="38" fillId="12" borderId="10" xfId="0" applyFont="1" applyFill="1" applyBorder="1" applyAlignment="1" applyProtection="1">
      <alignment horizontal="left" wrapText="1"/>
      <protection locked="0"/>
    </xf>
    <xf numFmtId="0" fontId="39" fillId="12" borderId="9" xfId="0" applyFont="1" applyFill="1" applyBorder="1" applyAlignment="1"/>
    <xf numFmtId="49" fontId="39" fillId="12" borderId="5" xfId="0" applyNumberFormat="1" applyFont="1" applyFill="1" applyBorder="1" applyAlignment="1">
      <alignment horizontal="center"/>
    </xf>
    <xf numFmtId="49" fontId="39" fillId="12" borderId="5" xfId="0" applyNumberFormat="1" applyFont="1" applyFill="1" applyBorder="1" applyAlignment="1">
      <alignment horizontal="center" wrapText="1"/>
    </xf>
    <xf numFmtId="0" fontId="28" fillId="12" borderId="10" xfId="0" applyFont="1" applyFill="1" applyBorder="1" applyAlignment="1">
      <alignment horizontal="left" wrapText="1"/>
    </xf>
    <xf numFmtId="166" fontId="39" fillId="12" borderId="5" xfId="0" applyNumberFormat="1" applyFont="1" applyFill="1" applyBorder="1" applyAlignment="1">
      <alignment horizontal="center"/>
    </xf>
    <xf numFmtId="1" fontId="39" fillId="12" borderId="5" xfId="0" applyNumberFormat="1" applyFont="1" applyFill="1" applyBorder="1" applyAlignment="1">
      <alignment horizontal="center"/>
    </xf>
    <xf numFmtId="0" fontId="28" fillId="12" borderId="10" xfId="0" applyFont="1" applyFill="1" applyBorder="1" applyAlignment="1" applyProtection="1">
      <alignment horizontal="left" wrapText="1"/>
      <protection locked="0"/>
    </xf>
    <xf numFmtId="49" fontId="39" fillId="12" borderId="5" xfId="0" applyNumberFormat="1" applyFont="1" applyFill="1" applyBorder="1" applyAlignment="1" applyProtection="1">
      <alignment horizontal="center" wrapText="1"/>
      <protection locked="0"/>
    </xf>
    <xf numFmtId="1" fontId="39" fillId="12" borderId="5" xfId="0" applyNumberFormat="1" applyFont="1" applyFill="1" applyBorder="1" applyAlignment="1" applyProtection="1">
      <alignment horizontal="center" wrapText="1"/>
      <protection locked="0"/>
    </xf>
    <xf numFmtId="0" fontId="39" fillId="12" borderId="9" xfId="0" applyFont="1" applyFill="1" applyBorder="1" applyAlignment="1">
      <alignment horizontal="center"/>
    </xf>
    <xf numFmtId="49" fontId="28" fillId="12" borderId="10" xfId="0" applyNumberFormat="1" applyFont="1" applyFill="1" applyBorder="1" applyAlignment="1" applyProtection="1">
      <alignment wrapText="1"/>
      <protection locked="0"/>
    </xf>
    <xf numFmtId="49" fontId="28" fillId="12" borderId="10" xfId="0" applyNumberFormat="1" applyFont="1" applyFill="1" applyBorder="1" applyAlignment="1">
      <alignment horizontal="left" wrapText="1"/>
    </xf>
    <xf numFmtId="167" fontId="45" fillId="0" borderId="9" xfId="0" applyNumberFormat="1" applyFont="1" applyFill="1" applyBorder="1" applyAlignment="1">
      <alignment horizontal="center" wrapText="1"/>
    </xf>
    <xf numFmtId="167" fontId="45" fillId="0" borderId="5" xfId="0" applyNumberFormat="1" applyFont="1" applyFill="1" applyBorder="1" applyAlignment="1">
      <alignment horizontal="center" wrapText="1"/>
    </xf>
    <xf numFmtId="165" fontId="45" fillId="0" borderId="5" xfId="0" applyNumberFormat="1" applyFont="1" applyFill="1" applyBorder="1" applyAlignment="1">
      <alignment horizontal="center" wrapText="1"/>
    </xf>
    <xf numFmtId="165" fontId="45" fillId="0" borderId="10" xfId="0" applyNumberFormat="1" applyFont="1" applyFill="1" applyBorder="1" applyAlignment="1">
      <alignment horizontal="center" wrapText="1"/>
    </xf>
    <xf numFmtId="167" fontId="46" fillId="0" borderId="9" xfId="0" applyNumberFormat="1" applyFont="1" applyFill="1" applyBorder="1" applyAlignment="1" applyProtection="1">
      <alignment horizontal="center" wrapText="1"/>
      <protection locked="0"/>
    </xf>
    <xf numFmtId="167" fontId="46" fillId="0" borderId="5" xfId="0" applyNumberFormat="1" applyFont="1" applyFill="1" applyBorder="1" applyAlignment="1" applyProtection="1">
      <alignment horizontal="center" wrapText="1"/>
      <protection locked="0"/>
    </xf>
    <xf numFmtId="10" fontId="46" fillId="0" borderId="5" xfId="0" applyNumberFormat="1" applyFont="1" applyFill="1" applyBorder="1" applyAlignment="1">
      <alignment horizontal="center" wrapText="1"/>
    </xf>
    <xf numFmtId="167" fontId="46" fillId="0" borderId="5" xfId="0" applyNumberFormat="1" applyFont="1" applyFill="1" applyBorder="1" applyAlignment="1">
      <alignment horizontal="center" wrapText="1"/>
    </xf>
    <xf numFmtId="165" fontId="46" fillId="0" borderId="10" xfId="0" applyNumberFormat="1" applyFont="1" applyFill="1" applyBorder="1" applyAlignment="1">
      <alignment horizontal="center" wrapText="1"/>
    </xf>
    <xf numFmtId="167" fontId="46" fillId="0" borderId="9" xfId="0" applyNumberFormat="1" applyFont="1" applyFill="1" applyBorder="1" applyAlignment="1">
      <alignment horizontal="center" wrapText="1"/>
    </xf>
    <xf numFmtId="167" fontId="47" fillId="0" borderId="5" xfId="0" applyNumberFormat="1" applyFont="1" applyFill="1" applyBorder="1" applyAlignment="1">
      <alignment horizontal="center" wrapText="1"/>
    </xf>
    <xf numFmtId="167" fontId="47" fillId="0" borderId="9" xfId="0" applyNumberFormat="1" applyFont="1" applyFill="1" applyBorder="1" applyAlignment="1">
      <alignment horizontal="center" wrapText="1"/>
    </xf>
    <xf numFmtId="165" fontId="46" fillId="0" borderId="5" xfId="0" applyNumberFormat="1" applyFont="1" applyFill="1" applyBorder="1" applyAlignment="1">
      <alignment horizontal="center" wrapText="1"/>
    </xf>
    <xf numFmtId="167" fontId="48" fillId="0" borderId="5" xfId="0" applyNumberFormat="1" applyFont="1" applyFill="1" applyBorder="1" applyAlignment="1">
      <alignment horizontal="center" wrapText="1"/>
    </xf>
    <xf numFmtId="167" fontId="46" fillId="0" borderId="9" xfId="0" applyNumberFormat="1" applyFont="1" applyFill="1" applyBorder="1" applyAlignment="1" applyProtection="1">
      <alignment horizontal="center" wrapText="1"/>
    </xf>
    <xf numFmtId="167" fontId="46" fillId="0" borderId="5" xfId="0" applyNumberFormat="1" applyFont="1" applyFill="1" applyBorder="1" applyAlignment="1" applyProtection="1">
      <alignment horizontal="center" wrapText="1"/>
    </xf>
    <xf numFmtId="167" fontId="51" fillId="0" borderId="9" xfId="0" applyNumberFormat="1" applyFont="1" applyFill="1" applyBorder="1" applyAlignment="1">
      <alignment horizontal="center" wrapText="1"/>
    </xf>
    <xf numFmtId="167" fontId="51" fillId="0" borderId="5" xfId="0" applyNumberFormat="1" applyFont="1" applyFill="1" applyBorder="1" applyAlignment="1">
      <alignment horizontal="center" wrapText="1"/>
    </xf>
    <xf numFmtId="167" fontId="47" fillId="0" borderId="9" xfId="0" applyNumberFormat="1" applyFont="1" applyFill="1" applyBorder="1" applyAlignment="1" applyProtection="1">
      <alignment horizontal="center" wrapText="1"/>
      <protection locked="0"/>
    </xf>
    <xf numFmtId="167" fontId="45" fillId="0" borderId="9" xfId="0" applyNumberFormat="1" applyFont="1" applyFill="1" applyBorder="1" applyAlignment="1" applyProtection="1">
      <alignment horizontal="center" wrapText="1"/>
    </xf>
    <xf numFmtId="167" fontId="45" fillId="0" borderId="5" xfId="0" applyNumberFormat="1" applyFont="1" applyFill="1" applyBorder="1" applyAlignment="1" applyProtection="1">
      <alignment horizontal="center" wrapText="1"/>
    </xf>
    <xf numFmtId="10" fontId="45" fillId="0" borderId="5" xfId="0" applyNumberFormat="1" applyFont="1" applyFill="1" applyBorder="1" applyAlignment="1">
      <alignment horizontal="center" wrapText="1"/>
    </xf>
    <xf numFmtId="167" fontId="45" fillId="0" borderId="9" xfId="0" applyNumberFormat="1" applyFont="1" applyFill="1" applyBorder="1" applyAlignment="1" applyProtection="1">
      <alignment horizontal="center" wrapText="1"/>
      <protection locked="0"/>
    </xf>
    <xf numFmtId="167" fontId="45" fillId="0" borderId="5" xfId="0" applyNumberFormat="1" applyFont="1" applyFill="1" applyBorder="1" applyAlignment="1" applyProtection="1">
      <alignment horizontal="center" wrapText="1"/>
      <protection locked="0"/>
    </xf>
    <xf numFmtId="167" fontId="45" fillId="0" borderId="11" xfId="0" applyNumberFormat="1" applyFont="1" applyFill="1" applyBorder="1" applyAlignment="1" applyProtection="1">
      <alignment horizontal="center" wrapText="1"/>
    </xf>
    <xf numFmtId="167" fontId="45" fillId="0" borderId="12" xfId="0" applyNumberFormat="1" applyFont="1" applyFill="1" applyBorder="1" applyAlignment="1" applyProtection="1">
      <alignment horizontal="center" wrapText="1"/>
    </xf>
    <xf numFmtId="167" fontId="45" fillId="0" borderId="12" xfId="0" applyNumberFormat="1" applyFont="1" applyFill="1" applyBorder="1" applyAlignment="1">
      <alignment horizontal="center" wrapText="1"/>
    </xf>
    <xf numFmtId="165" fontId="45" fillId="0" borderId="13" xfId="0" applyNumberFormat="1" applyFont="1" applyFill="1" applyBorder="1" applyAlignment="1">
      <alignment horizontal="center" wrapText="1"/>
    </xf>
    <xf numFmtId="167" fontId="45" fillId="0" borderId="11" xfId="0" applyNumberFormat="1" applyFont="1" applyFill="1" applyBorder="1" applyAlignment="1">
      <alignment horizontal="center" wrapText="1"/>
    </xf>
    <xf numFmtId="167" fontId="45" fillId="3" borderId="9" xfId="0" applyNumberFormat="1" applyFont="1" applyFill="1" applyBorder="1" applyAlignment="1">
      <alignment horizontal="center" wrapText="1"/>
    </xf>
    <xf numFmtId="167" fontId="45" fillId="3" borderId="5" xfId="0" applyNumberFormat="1" applyFont="1" applyFill="1" applyBorder="1" applyAlignment="1">
      <alignment horizontal="center" wrapText="1"/>
    </xf>
    <xf numFmtId="167" fontId="45" fillId="6" borderId="5" xfId="0" applyNumberFormat="1" applyFont="1" applyFill="1" applyBorder="1" applyAlignment="1">
      <alignment horizontal="center" wrapText="1"/>
    </xf>
    <xf numFmtId="165" fontId="45" fillId="3" borderId="5" xfId="0" applyNumberFormat="1" applyFont="1" applyFill="1" applyBorder="1" applyAlignment="1">
      <alignment horizontal="center" wrapText="1"/>
    </xf>
    <xf numFmtId="165" fontId="45" fillId="3" borderId="10" xfId="0" applyNumberFormat="1" applyFont="1" applyFill="1" applyBorder="1" applyAlignment="1">
      <alignment horizontal="center" wrapText="1"/>
    </xf>
    <xf numFmtId="167" fontId="45" fillId="12" borderId="9" xfId="0" applyNumberFormat="1" applyFont="1" applyFill="1" applyBorder="1" applyAlignment="1">
      <alignment horizontal="center" wrapText="1"/>
    </xf>
    <xf numFmtId="167" fontId="45" fillId="12" borderId="5" xfId="0" applyNumberFormat="1" applyFont="1" applyFill="1" applyBorder="1" applyAlignment="1">
      <alignment horizontal="center" wrapText="1"/>
    </xf>
    <xf numFmtId="165" fontId="45" fillId="12" borderId="5" xfId="0" applyNumberFormat="1" applyFont="1" applyFill="1" applyBorder="1" applyAlignment="1">
      <alignment horizontal="center" wrapText="1"/>
    </xf>
    <xf numFmtId="165" fontId="45" fillId="12" borderId="10" xfId="0" applyNumberFormat="1" applyFont="1" applyFill="1" applyBorder="1" applyAlignment="1">
      <alignment horizontal="center" wrapText="1"/>
    </xf>
    <xf numFmtId="167" fontId="46" fillId="6" borderId="5" xfId="0" applyNumberFormat="1" applyFont="1" applyFill="1" applyBorder="1" applyAlignment="1" applyProtection="1">
      <alignment horizontal="center" wrapText="1"/>
      <protection locked="0"/>
    </xf>
    <xf numFmtId="167" fontId="47" fillId="3" borderId="5" xfId="0" applyNumberFormat="1" applyFont="1" applyFill="1" applyBorder="1" applyAlignment="1">
      <alignment horizontal="center" wrapText="1"/>
    </xf>
    <xf numFmtId="167" fontId="47" fillId="6" borderId="5" xfId="0" applyNumberFormat="1" applyFont="1" applyFill="1" applyBorder="1" applyAlignment="1" applyProtection="1">
      <alignment horizontal="center" wrapText="1"/>
      <protection locked="0"/>
    </xf>
    <xf numFmtId="167" fontId="46" fillId="3" borderId="5" xfId="0" applyNumberFormat="1" applyFont="1" applyFill="1" applyBorder="1" applyAlignment="1">
      <alignment horizontal="center" wrapText="1"/>
    </xf>
    <xf numFmtId="167" fontId="46" fillId="6" borderId="5" xfId="0" applyNumberFormat="1" applyFont="1" applyFill="1" applyBorder="1" applyAlignment="1">
      <alignment horizontal="center" wrapText="1"/>
    </xf>
    <xf numFmtId="165" fontId="46" fillId="2" borderId="10" xfId="0" applyNumberFormat="1" applyFont="1" applyFill="1" applyBorder="1" applyAlignment="1">
      <alignment horizontal="center" wrapText="1"/>
    </xf>
    <xf numFmtId="167" fontId="48" fillId="12" borderId="9" xfId="0" applyNumberFormat="1" applyFont="1" applyFill="1" applyBorder="1" applyAlignment="1" applyProtection="1">
      <alignment horizontal="center" wrapText="1"/>
      <protection locked="0"/>
    </xf>
    <xf numFmtId="167" fontId="48" fillId="12" borderId="5" xfId="0" applyNumberFormat="1" applyFont="1" applyFill="1" applyBorder="1" applyAlignment="1" applyProtection="1">
      <alignment horizontal="center" wrapText="1"/>
      <protection locked="0"/>
    </xf>
    <xf numFmtId="10" fontId="48" fillId="12" borderId="5" xfId="0" applyNumberFormat="1" applyFont="1" applyFill="1" applyBorder="1" applyAlignment="1">
      <alignment horizontal="center" wrapText="1"/>
    </xf>
    <xf numFmtId="167" fontId="48" fillId="12" borderId="5" xfId="0" applyNumberFormat="1" applyFont="1" applyFill="1" applyBorder="1" applyAlignment="1">
      <alignment horizontal="center" wrapText="1"/>
    </xf>
    <xf numFmtId="165" fontId="48" fillId="12" borderId="10" xfId="0" applyNumberFormat="1" applyFont="1" applyFill="1" applyBorder="1" applyAlignment="1">
      <alignment horizontal="center" wrapText="1"/>
    </xf>
    <xf numFmtId="167" fontId="49" fillId="12" borderId="9" xfId="0" applyNumberFormat="1" applyFont="1" applyFill="1" applyBorder="1" applyAlignment="1">
      <alignment horizontal="center" wrapText="1"/>
    </xf>
    <xf numFmtId="167" fontId="49" fillId="12" borderId="5" xfId="0" applyNumberFormat="1" applyFont="1" applyFill="1" applyBorder="1" applyAlignment="1">
      <alignment horizontal="center" wrapText="1"/>
    </xf>
    <xf numFmtId="167" fontId="49" fillId="6" borderId="5" xfId="0" applyNumberFormat="1" applyFont="1" applyFill="1" applyBorder="1" applyAlignment="1" applyProtection="1">
      <alignment horizontal="center" wrapText="1"/>
      <protection locked="0"/>
    </xf>
    <xf numFmtId="167" fontId="50" fillId="12" borderId="5" xfId="0" applyNumberFormat="1" applyFont="1" applyFill="1" applyBorder="1" applyAlignment="1">
      <alignment horizontal="center" wrapText="1"/>
    </xf>
    <xf numFmtId="167" fontId="48" fillId="12" borderId="9" xfId="0" applyNumberFormat="1" applyFont="1" applyFill="1" applyBorder="1" applyAlignment="1">
      <alignment horizontal="center" wrapText="1"/>
    </xf>
    <xf numFmtId="167" fontId="48" fillId="6" borderId="5" xfId="0" applyNumberFormat="1" applyFont="1" applyFill="1" applyBorder="1" applyAlignment="1">
      <alignment horizontal="center" wrapText="1"/>
    </xf>
    <xf numFmtId="167" fontId="48" fillId="6" borderId="5" xfId="0" applyNumberFormat="1" applyFont="1" applyFill="1" applyBorder="1" applyAlignment="1" applyProtection="1">
      <alignment horizontal="center" wrapText="1"/>
      <protection locked="0"/>
    </xf>
    <xf numFmtId="165" fontId="48" fillId="12" borderId="5" xfId="0" applyNumberFormat="1" applyFont="1" applyFill="1" applyBorder="1" applyAlignment="1">
      <alignment horizontal="center" wrapText="1"/>
    </xf>
    <xf numFmtId="164" fontId="46" fillId="6" borderId="5" xfId="0" applyNumberFormat="1" applyFont="1" applyFill="1" applyBorder="1" applyAlignment="1" applyProtection="1">
      <alignment horizontal="center" wrapText="1"/>
      <protection locked="0"/>
    </xf>
    <xf numFmtId="164" fontId="46" fillId="6" borderId="5" xfId="0" applyNumberFormat="1" applyFont="1" applyFill="1" applyBorder="1" applyAlignment="1">
      <alignment horizontal="center" wrapText="1"/>
    </xf>
    <xf numFmtId="167" fontId="47" fillId="6" borderId="5" xfId="0" applyNumberFormat="1" applyFont="1" applyFill="1" applyBorder="1" applyAlignment="1">
      <alignment horizontal="center" wrapText="1"/>
    </xf>
    <xf numFmtId="165" fontId="45" fillId="2" borderId="10" xfId="0" applyNumberFormat="1" applyFont="1" applyFill="1" applyBorder="1" applyAlignment="1">
      <alignment horizontal="center" wrapText="1"/>
    </xf>
    <xf numFmtId="167" fontId="46" fillId="6" borderId="5" xfId="0" applyNumberFormat="1" applyFont="1" applyFill="1" applyBorder="1" applyAlignment="1" applyProtection="1">
      <alignment horizontal="center" wrapText="1"/>
    </xf>
    <xf numFmtId="167" fontId="48" fillId="6" borderId="5" xfId="0" applyNumberFormat="1" applyFont="1" applyFill="1" applyBorder="1" applyAlignment="1" applyProtection="1">
      <alignment horizontal="center" wrapText="1"/>
    </xf>
    <xf numFmtId="165" fontId="46" fillId="12" borderId="10" xfId="0" applyNumberFormat="1" applyFont="1" applyFill="1" applyBorder="1" applyAlignment="1">
      <alignment horizontal="center" wrapText="1"/>
    </xf>
    <xf numFmtId="167" fontId="46" fillId="3" borderId="9" xfId="0" applyNumberFormat="1" applyFont="1" applyFill="1" applyBorder="1" applyAlignment="1" applyProtection="1">
      <alignment horizontal="center" wrapText="1"/>
    </xf>
    <xf numFmtId="167" fontId="46" fillId="3" borderId="5" xfId="0" applyNumberFormat="1" applyFont="1" applyFill="1" applyBorder="1" applyAlignment="1" applyProtection="1">
      <alignment horizontal="center" wrapText="1"/>
    </xf>
    <xf numFmtId="167" fontId="46" fillId="3" borderId="9" xfId="0" applyNumberFormat="1" applyFont="1" applyFill="1" applyBorder="1" applyAlignment="1">
      <alignment horizontal="center" wrapText="1"/>
    </xf>
    <xf numFmtId="165" fontId="46" fillId="3" borderId="10" xfId="0" applyNumberFormat="1" applyFont="1" applyFill="1" applyBorder="1" applyAlignment="1">
      <alignment horizontal="center" wrapText="1"/>
    </xf>
    <xf numFmtId="167" fontId="49" fillId="12" borderId="9" xfId="0" applyNumberFormat="1" applyFont="1" applyFill="1" applyBorder="1" applyAlignment="1" applyProtection="1">
      <alignment horizontal="center" wrapText="1"/>
    </xf>
    <xf numFmtId="167" fontId="49" fillId="12" borderId="5" xfId="0" applyNumberFormat="1" applyFont="1" applyFill="1" applyBorder="1" applyAlignment="1" applyProtection="1">
      <alignment horizontal="center" wrapText="1"/>
    </xf>
    <xf numFmtId="167" fontId="49" fillId="6" borderId="5" xfId="0" applyNumberFormat="1" applyFont="1" applyFill="1" applyBorder="1" applyAlignment="1" applyProtection="1">
      <alignment horizontal="center" wrapText="1"/>
    </xf>
    <xf numFmtId="164" fontId="48" fillId="12" borderId="5" xfId="0" applyNumberFormat="1" applyFont="1" applyFill="1" applyBorder="1" applyAlignment="1">
      <alignment horizontal="center" wrapText="1"/>
    </xf>
    <xf numFmtId="164" fontId="48" fillId="6" borderId="5" xfId="0" applyNumberFormat="1" applyFont="1" applyFill="1" applyBorder="1" applyAlignment="1">
      <alignment horizontal="center" wrapText="1"/>
    </xf>
    <xf numFmtId="0" fontId="48" fillId="6" borderId="5" xfId="0" applyFont="1" applyFill="1" applyBorder="1" applyAlignment="1">
      <alignment horizontal="center" wrapText="1"/>
    </xf>
    <xf numFmtId="164" fontId="48" fillId="12" borderId="9" xfId="0" applyNumberFormat="1" applyFont="1" applyFill="1" applyBorder="1" applyAlignment="1">
      <alignment horizontal="center" wrapText="1"/>
    </xf>
    <xf numFmtId="164" fontId="49" fillId="6" borderId="5" xfId="0" applyNumberFormat="1" applyFont="1" applyFill="1" applyBorder="1" applyAlignment="1">
      <alignment horizontal="center" wrapText="1"/>
    </xf>
    <xf numFmtId="164" fontId="46" fillId="12" borderId="5" xfId="0" applyNumberFormat="1" applyFont="1" applyFill="1" applyBorder="1" applyAlignment="1">
      <alignment horizontal="center" wrapText="1"/>
    </xf>
    <xf numFmtId="167" fontId="49" fillId="6" borderId="5" xfId="0" applyNumberFormat="1" applyFont="1" applyFill="1" applyBorder="1" applyAlignment="1">
      <alignment horizontal="center" wrapText="1"/>
    </xf>
    <xf numFmtId="167" fontId="47" fillId="3" borderId="9" xfId="0" applyNumberFormat="1" applyFont="1" applyFill="1" applyBorder="1" applyAlignment="1">
      <alignment horizontal="center" wrapText="1"/>
    </xf>
    <xf numFmtId="167" fontId="46" fillId="12" borderId="5" xfId="0" applyNumberFormat="1" applyFont="1" applyFill="1" applyBorder="1" applyAlignment="1">
      <alignment horizontal="center" wrapText="1"/>
    </xf>
    <xf numFmtId="167" fontId="48" fillId="4" borderId="9" xfId="0" applyNumberFormat="1" applyFont="1" applyFill="1" applyBorder="1" applyAlignment="1">
      <alignment horizontal="center" wrapText="1"/>
    </xf>
    <xf numFmtId="167" fontId="48" fillId="4" borderId="5" xfId="0" applyNumberFormat="1" applyFont="1" applyFill="1" applyBorder="1" applyAlignment="1">
      <alignment horizontal="center" wrapText="1"/>
    </xf>
    <xf numFmtId="10" fontId="48" fillId="4" borderId="5" xfId="0" applyNumberFormat="1" applyFont="1" applyFill="1" applyBorder="1" applyAlignment="1">
      <alignment horizontal="center" wrapText="1"/>
    </xf>
    <xf numFmtId="165" fontId="48" fillId="4" borderId="10" xfId="0" applyNumberFormat="1" applyFont="1" applyFill="1" applyBorder="1" applyAlignment="1">
      <alignment horizontal="center" wrapText="1"/>
    </xf>
    <xf numFmtId="167" fontId="49" fillId="4" borderId="9" xfId="0" applyNumberFormat="1" applyFont="1" applyFill="1" applyBorder="1" applyAlignment="1">
      <alignment horizontal="center" wrapText="1"/>
    </xf>
    <xf numFmtId="167" fontId="49" fillId="4" borderId="5" xfId="0" applyNumberFormat="1" applyFont="1" applyFill="1" applyBorder="1" applyAlignment="1">
      <alignment horizontal="center" wrapText="1"/>
    </xf>
    <xf numFmtId="167" fontId="45" fillId="4" borderId="5" xfId="0" applyNumberFormat="1" applyFont="1" applyFill="1" applyBorder="1" applyAlignment="1">
      <alignment horizontal="center" wrapText="1"/>
    </xf>
    <xf numFmtId="165" fontId="46" fillId="4" borderId="10" xfId="0" applyNumberFormat="1" applyFont="1" applyFill="1" applyBorder="1" applyAlignment="1">
      <alignment horizontal="center" wrapText="1"/>
    </xf>
    <xf numFmtId="165" fontId="45" fillId="4" borderId="5" xfId="0" applyNumberFormat="1" applyFont="1" applyFill="1" applyBorder="1" applyAlignment="1">
      <alignment horizontal="center" wrapText="1"/>
    </xf>
    <xf numFmtId="167" fontId="51" fillId="6" borderId="5" xfId="0" applyNumberFormat="1" applyFont="1" applyFill="1" applyBorder="1" applyAlignment="1">
      <alignment horizontal="center" wrapText="1"/>
    </xf>
    <xf numFmtId="167" fontId="48" fillId="4" borderId="9" xfId="0" applyNumberFormat="1" applyFont="1" applyFill="1" applyBorder="1" applyAlignment="1" applyProtection="1">
      <alignment horizontal="center" wrapText="1"/>
    </xf>
    <xf numFmtId="167" fontId="48" fillId="4" borderId="5" xfId="0" applyNumberFormat="1" applyFont="1" applyFill="1" applyBorder="1" applyAlignment="1" applyProtection="1">
      <alignment horizontal="center" wrapText="1"/>
    </xf>
    <xf numFmtId="165" fontId="46" fillId="4" borderId="5" xfId="0" applyNumberFormat="1" applyFont="1" applyFill="1" applyBorder="1" applyAlignment="1">
      <alignment horizontal="center" wrapText="1"/>
    </xf>
    <xf numFmtId="167" fontId="46" fillId="4" borderId="5" xfId="0" applyNumberFormat="1" applyFont="1" applyFill="1" applyBorder="1" applyAlignment="1">
      <alignment horizontal="center" wrapText="1"/>
    </xf>
    <xf numFmtId="167" fontId="45" fillId="6" borderId="5" xfId="0" applyNumberFormat="1" applyFont="1" applyFill="1" applyBorder="1" applyAlignment="1" applyProtection="1">
      <alignment horizontal="center" wrapText="1"/>
    </xf>
    <xf numFmtId="167" fontId="51" fillId="6" borderId="5" xfId="0" applyNumberFormat="1" applyFont="1" applyFill="1" applyBorder="1" applyAlignment="1" applyProtection="1">
      <alignment horizontal="center" wrapText="1"/>
    </xf>
    <xf numFmtId="165" fontId="45" fillId="2" borderId="5" xfId="0" applyNumberFormat="1" applyFont="1" applyFill="1" applyBorder="1" applyAlignment="1">
      <alignment horizontal="center" wrapText="1"/>
    </xf>
    <xf numFmtId="167" fontId="45" fillId="2" borderId="5" xfId="0" applyNumberFormat="1" applyFont="1" applyFill="1" applyBorder="1" applyAlignment="1">
      <alignment horizontal="center" wrapText="1"/>
    </xf>
    <xf numFmtId="165" fontId="48" fillId="4" borderId="5" xfId="0" applyNumberFormat="1" applyFont="1" applyFill="1" applyBorder="1" applyAlignment="1">
      <alignment horizontal="center" wrapText="1"/>
    </xf>
    <xf numFmtId="167" fontId="45" fillId="3" borderId="9" xfId="0" applyNumberFormat="1" applyFont="1" applyFill="1" applyBorder="1" applyAlignment="1" applyProtection="1">
      <alignment horizontal="center" wrapText="1"/>
    </xf>
    <xf numFmtId="167" fontId="45" fillId="3" borderId="5" xfId="0" applyNumberFormat="1" applyFont="1" applyFill="1" applyBorder="1" applyAlignment="1" applyProtection="1">
      <alignment horizontal="center" wrapText="1"/>
    </xf>
    <xf numFmtId="10" fontId="45" fillId="2" borderId="5" xfId="0" applyNumberFormat="1" applyFont="1" applyFill="1" applyBorder="1" applyAlignment="1">
      <alignment horizontal="center" wrapText="1"/>
    </xf>
    <xf numFmtId="168" fontId="45" fillId="2" borderId="5" xfId="0" applyNumberFormat="1" applyFont="1" applyFill="1" applyBorder="1" applyAlignment="1">
      <alignment horizontal="center" wrapText="1"/>
    </xf>
    <xf numFmtId="167" fontId="51" fillId="3" borderId="5" xfId="0" applyNumberFormat="1" applyFont="1" applyFill="1" applyBorder="1" applyAlignment="1">
      <alignment horizontal="center" wrapText="1"/>
    </xf>
    <xf numFmtId="167" fontId="51" fillId="6" borderId="5" xfId="0" applyNumberFormat="1" applyFont="1" applyFill="1" applyBorder="1" applyAlignment="1" applyProtection="1">
      <alignment horizontal="center" wrapText="1"/>
      <protection locked="0"/>
    </xf>
    <xf numFmtId="167" fontId="45" fillId="6" borderId="5" xfId="0" applyNumberFormat="1" applyFont="1" applyFill="1" applyBorder="1" applyAlignment="1" applyProtection="1">
      <alignment horizontal="center" wrapText="1"/>
      <protection locked="0"/>
    </xf>
    <xf numFmtId="167" fontId="49" fillId="4" borderId="9" xfId="0" applyNumberFormat="1" applyFont="1" applyFill="1" applyBorder="1" applyAlignment="1" applyProtection="1">
      <alignment horizontal="center" wrapText="1"/>
      <protection locked="0"/>
    </xf>
    <xf numFmtId="167" fontId="49" fillId="4" borderId="5" xfId="0" applyNumberFormat="1" applyFont="1" applyFill="1" applyBorder="1" applyAlignment="1" applyProtection="1">
      <alignment horizontal="center" wrapText="1"/>
      <protection locked="0"/>
    </xf>
    <xf numFmtId="165" fontId="48" fillId="2" borderId="5" xfId="0" applyNumberFormat="1" applyFont="1" applyFill="1" applyBorder="1" applyAlignment="1">
      <alignment horizontal="center" wrapText="1"/>
    </xf>
    <xf numFmtId="167" fontId="48" fillId="2" borderId="5" xfId="0" applyNumberFormat="1" applyFont="1" applyFill="1" applyBorder="1" applyAlignment="1">
      <alignment horizontal="center" wrapText="1"/>
    </xf>
    <xf numFmtId="167" fontId="45" fillId="6" borderId="12" xfId="0" applyNumberFormat="1" applyFont="1" applyFill="1" applyBorder="1" applyAlignment="1" applyProtection="1">
      <alignment horizontal="center" wrapText="1"/>
    </xf>
    <xf numFmtId="165" fontId="45" fillId="2" borderId="12" xfId="0" applyNumberFormat="1" applyFont="1" applyFill="1" applyBorder="1" applyAlignment="1">
      <alignment horizontal="center" wrapText="1"/>
    </xf>
    <xf numFmtId="167" fontId="45" fillId="2" borderId="12" xfId="0" applyNumberFormat="1" applyFont="1" applyFill="1" applyBorder="1" applyAlignment="1">
      <alignment horizontal="center" wrapText="1"/>
    </xf>
    <xf numFmtId="165" fontId="45" fillId="2" borderId="13" xfId="0" applyNumberFormat="1" applyFont="1" applyFill="1" applyBorder="1" applyAlignment="1">
      <alignment horizontal="center" wrapText="1"/>
    </xf>
    <xf numFmtId="167" fontId="45" fillId="3" borderId="12" xfId="0" applyNumberFormat="1" applyFont="1" applyFill="1" applyBorder="1" applyAlignment="1" applyProtection="1">
      <alignment horizontal="center" wrapText="1"/>
    </xf>
    <xf numFmtId="167" fontId="45" fillId="3" borderId="12" xfId="0" applyNumberFormat="1" applyFont="1" applyFill="1" applyBorder="1" applyAlignment="1">
      <alignment horizontal="center" wrapText="1"/>
    </xf>
    <xf numFmtId="167" fontId="45" fillId="6" borderId="12" xfId="0" applyNumberFormat="1" applyFont="1" applyFill="1" applyBorder="1" applyAlignment="1">
      <alignment horizontal="center" wrapText="1"/>
    </xf>
    <xf numFmtId="0" fontId="52" fillId="0" borderId="0" xfId="0" applyFont="1" applyAlignment="1">
      <alignment wrapText="1"/>
    </xf>
    <xf numFmtId="0" fontId="53" fillId="0" borderId="0" xfId="0" applyFont="1" applyAlignment="1">
      <alignment wrapText="1"/>
    </xf>
    <xf numFmtId="0" fontId="53" fillId="0" borderId="0" xfId="0" applyFont="1" applyFill="1" applyBorder="1" applyAlignment="1">
      <alignment wrapText="1"/>
    </xf>
    <xf numFmtId="0" fontId="54" fillId="0" borderId="0" xfId="0" applyFont="1" applyFill="1" applyAlignment="1">
      <alignment wrapText="1"/>
    </xf>
    <xf numFmtId="0" fontId="54" fillId="0" borderId="0" xfId="0" applyFont="1" applyFill="1" applyAlignment="1">
      <alignment vertical="center" wrapText="1"/>
    </xf>
    <xf numFmtId="0" fontId="54" fillId="0" borderId="0" xfId="0" applyFont="1" applyAlignment="1">
      <alignment wrapText="1"/>
    </xf>
    <xf numFmtId="49" fontId="37" fillId="0" borderId="10" xfId="0" applyNumberFormat="1" applyFont="1" applyFill="1" applyBorder="1" applyAlignment="1" applyProtection="1">
      <alignment horizontal="justify" wrapText="1"/>
      <protection locked="0"/>
    </xf>
    <xf numFmtId="49" fontId="40" fillId="0" borderId="5" xfId="0" applyNumberFormat="1" applyFont="1" applyFill="1" applyBorder="1" applyAlignment="1" applyProtection="1">
      <alignment horizontal="center" wrapText="1"/>
      <protection locked="0"/>
    </xf>
    <xf numFmtId="1" fontId="40" fillId="0" borderId="5" xfId="0" applyNumberFormat="1" applyFont="1" applyFill="1" applyBorder="1" applyAlignment="1" applyProtection="1">
      <alignment horizontal="center" wrapText="1"/>
      <protection locked="0"/>
    </xf>
    <xf numFmtId="0" fontId="39" fillId="0" borderId="10" xfId="0" applyFont="1" applyFill="1" applyBorder="1" applyAlignment="1" applyProtection="1">
      <alignment horizontal="left" wrapText="1"/>
      <protection locked="0"/>
    </xf>
    <xf numFmtId="0" fontId="48" fillId="0" borderId="9" xfId="0" applyFont="1" applyFill="1" applyBorder="1" applyAlignment="1">
      <alignment horizontal="center" wrapText="1"/>
    </xf>
    <xf numFmtId="164" fontId="48" fillId="0" borderId="5" xfId="0" applyNumberFormat="1" applyFont="1" applyFill="1" applyBorder="1" applyAlignment="1">
      <alignment horizontal="center" wrapText="1"/>
    </xf>
    <xf numFmtId="10" fontId="48" fillId="0" borderId="5" xfId="0" applyNumberFormat="1" applyFont="1" applyFill="1" applyBorder="1" applyAlignment="1">
      <alignment horizontal="center" wrapText="1"/>
    </xf>
    <xf numFmtId="165" fontId="48" fillId="0" borderId="10" xfId="0" applyNumberFormat="1" applyFont="1" applyFill="1" applyBorder="1" applyAlignment="1">
      <alignment horizontal="center" wrapText="1"/>
    </xf>
    <xf numFmtId="167" fontId="48" fillId="0" borderId="9" xfId="0" applyNumberFormat="1" applyFont="1" applyFill="1" applyBorder="1" applyAlignment="1">
      <alignment horizontal="center" wrapText="1"/>
    </xf>
    <xf numFmtId="0" fontId="41" fillId="0" borderId="0" xfId="0" applyFont="1" applyFill="1" applyBorder="1" applyAlignment="1">
      <alignment horizontal="center" wrapText="1"/>
    </xf>
    <xf numFmtId="0" fontId="41" fillId="0" borderId="0" xfId="0" applyFont="1" applyFill="1" applyAlignment="1">
      <alignment horizontal="center" wrapText="1"/>
    </xf>
    <xf numFmtId="0" fontId="41" fillId="0" borderId="0" xfId="0" applyFont="1" applyFill="1" applyAlignment="1">
      <alignment horizontal="center"/>
    </xf>
    <xf numFmtId="0" fontId="39" fillId="0" borderId="10" xfId="0" applyFont="1" applyFill="1" applyBorder="1" applyAlignment="1" applyProtection="1">
      <alignment horizontal="justify" wrapText="1"/>
      <protection locked="0"/>
    </xf>
    <xf numFmtId="167" fontId="49" fillId="0" borderId="9" xfId="0" applyNumberFormat="1" applyFont="1" applyFill="1" applyBorder="1" applyAlignment="1">
      <alignment horizontal="center" wrapText="1"/>
    </xf>
    <xf numFmtId="167" fontId="49" fillId="0" borderId="5" xfId="0" applyNumberFormat="1" applyFont="1" applyFill="1" applyBorder="1" applyAlignment="1">
      <alignment horizontal="center" wrapText="1"/>
    </xf>
    <xf numFmtId="0" fontId="49" fillId="12" borderId="5" xfId="0" applyFont="1" applyFill="1" applyBorder="1" applyAlignment="1">
      <alignment horizontal="center" wrapText="1"/>
    </xf>
    <xf numFmtId="0" fontId="49" fillId="6" borderId="5" xfId="0" applyFont="1" applyFill="1" applyBorder="1" applyAlignment="1">
      <alignment horizontal="center" wrapText="1"/>
    </xf>
    <xf numFmtId="167" fontId="48" fillId="4" borderId="9" xfId="0" applyNumberFormat="1" applyFont="1" applyFill="1" applyBorder="1" applyAlignment="1" applyProtection="1">
      <alignment horizontal="center" wrapText="1"/>
      <protection locked="0"/>
    </xf>
    <xf numFmtId="167" fontId="48" fillId="4" borderId="5" xfId="0" applyNumberFormat="1" applyFont="1" applyFill="1" applyBorder="1" applyAlignment="1" applyProtection="1">
      <alignment horizontal="center" wrapText="1"/>
      <protection locked="0"/>
    </xf>
    <xf numFmtId="0" fontId="55" fillId="0" borderId="0" xfId="0" applyFont="1" applyFill="1" applyBorder="1" applyAlignment="1">
      <alignment wrapText="1"/>
    </xf>
    <xf numFmtId="168" fontId="46" fillId="0" borderId="5" xfId="0" applyNumberFormat="1" applyFont="1" applyFill="1" applyBorder="1" applyAlignment="1">
      <alignment horizontal="center" wrapText="1"/>
    </xf>
    <xf numFmtId="0" fontId="38" fillId="3" borderId="9" xfId="0" applyFont="1" applyFill="1" applyBorder="1" applyAlignment="1"/>
    <xf numFmtId="0" fontId="56" fillId="4" borderId="9" xfId="0" applyFont="1" applyFill="1" applyBorder="1" applyAlignment="1"/>
    <xf numFmtId="0" fontId="57" fillId="0" borderId="9" xfId="0" applyFont="1" applyFill="1" applyBorder="1" applyAlignment="1">
      <alignment horizontal="center"/>
    </xf>
    <xf numFmtId="0" fontId="54" fillId="3" borderId="10" xfId="0" applyFont="1" applyFill="1" applyBorder="1" applyAlignment="1" applyProtection="1">
      <alignment horizontal="left" wrapText="1"/>
      <protection locked="0"/>
    </xf>
    <xf numFmtId="167" fontId="2" fillId="14" borderId="0" xfId="0" applyNumberFormat="1" applyFont="1" applyFill="1" applyBorder="1" applyAlignment="1">
      <alignment horizontal="center" vertical="center" wrapText="1"/>
    </xf>
    <xf numFmtId="167" fontId="2" fillId="14" borderId="0" xfId="0" applyNumberFormat="1" applyFont="1" applyFill="1" applyBorder="1" applyAlignment="1">
      <alignment horizontal="center" wrapText="1"/>
    </xf>
    <xf numFmtId="165" fontId="16" fillId="14" borderId="0" xfId="0" applyNumberFormat="1" applyFont="1" applyFill="1" applyBorder="1" applyAlignment="1">
      <alignment horizontal="center" wrapText="1"/>
    </xf>
    <xf numFmtId="0" fontId="40" fillId="4" borderId="9" xfId="0" applyFont="1" applyFill="1" applyBorder="1" applyAlignment="1"/>
    <xf numFmtId="0" fontId="40" fillId="4" borderId="5" xfId="0" applyFont="1" applyFill="1" applyBorder="1" applyAlignment="1">
      <alignment horizontal="center"/>
    </xf>
    <xf numFmtId="49" fontId="40" fillId="4" borderId="5" xfId="0" applyNumberFormat="1" applyFont="1" applyFill="1" applyBorder="1" applyAlignment="1">
      <alignment horizontal="center" wrapText="1"/>
    </xf>
    <xf numFmtId="0" fontId="58" fillId="4" borderId="10" xfId="0" applyFont="1" applyFill="1" applyBorder="1" applyAlignment="1">
      <alignment horizontal="left" wrapText="1"/>
    </xf>
    <xf numFmtId="165" fontId="49" fillId="4" borderId="5" xfId="0" applyNumberFormat="1" applyFont="1" applyFill="1" applyBorder="1" applyAlignment="1">
      <alignment horizontal="center" wrapText="1"/>
    </xf>
    <xf numFmtId="165" fontId="49" fillId="4" borderId="10" xfId="0" applyNumberFormat="1" applyFont="1" applyFill="1" applyBorder="1" applyAlignment="1">
      <alignment horizontal="center" wrapText="1"/>
    </xf>
    <xf numFmtId="167" fontId="51" fillId="4" borderId="5" xfId="0" applyNumberFormat="1" applyFont="1" applyFill="1" applyBorder="1" applyAlignment="1">
      <alignment horizontal="center" wrapText="1"/>
    </xf>
    <xf numFmtId="0" fontId="59" fillId="0" borderId="0" xfId="0" applyFont="1" applyFill="1" applyBorder="1" applyAlignment="1">
      <alignment horizontal="right" wrapText="1"/>
    </xf>
    <xf numFmtId="0" fontId="59" fillId="0" borderId="0" xfId="0" applyFont="1" applyFill="1" applyBorder="1" applyAlignment="1">
      <alignment wrapText="1"/>
    </xf>
    <xf numFmtId="0" fontId="59" fillId="0" borderId="3" xfId="0" applyFont="1" applyFill="1" applyBorder="1" applyAlignment="1">
      <alignment wrapText="1"/>
    </xf>
    <xf numFmtId="0" fontId="59" fillId="0" borderId="3" xfId="0" applyFont="1" applyFill="1" applyBorder="1"/>
    <xf numFmtId="169" fontId="45" fillId="2" borderId="5" xfId="0" applyNumberFormat="1" applyFont="1" applyFill="1" applyBorder="1" applyAlignment="1">
      <alignment horizontal="center" wrapText="1"/>
    </xf>
    <xf numFmtId="0" fontId="52" fillId="0" borderId="0" xfId="0" applyFont="1" applyFill="1" applyAlignment="1">
      <alignment wrapText="1"/>
    </xf>
    <xf numFmtId="165" fontId="45" fillId="4" borderId="10" xfId="0" applyNumberFormat="1" applyFont="1" applyFill="1" applyBorder="1" applyAlignment="1">
      <alignment horizontal="center" wrapText="1"/>
    </xf>
    <xf numFmtId="0" fontId="49" fillId="12" borderId="9" xfId="0" applyFont="1" applyFill="1" applyBorder="1" applyAlignment="1">
      <alignment horizontal="center" wrapText="1"/>
    </xf>
    <xf numFmtId="0" fontId="39" fillId="12" borderId="5" xfId="0" applyFont="1" applyFill="1" applyBorder="1" applyAlignment="1">
      <alignment horizontal="center"/>
    </xf>
    <xf numFmtId="167" fontId="48" fillId="12" borderId="9" xfId="0" applyNumberFormat="1" applyFont="1" applyFill="1" applyBorder="1" applyAlignment="1" applyProtection="1">
      <alignment horizontal="center" wrapText="1"/>
    </xf>
    <xf numFmtId="167" fontId="48" fillId="12" borderId="5" xfId="0" applyNumberFormat="1" applyFont="1" applyFill="1" applyBorder="1" applyAlignment="1" applyProtection="1">
      <alignment horizontal="center" wrapText="1"/>
    </xf>
    <xf numFmtId="0" fontId="48" fillId="12" borderId="5" xfId="0" applyFont="1" applyFill="1" applyBorder="1" applyAlignment="1">
      <alignment horizontal="center" wrapText="1"/>
    </xf>
    <xf numFmtId="0" fontId="48" fillId="12" borderId="9" xfId="0" applyFont="1" applyFill="1" applyBorder="1" applyAlignment="1">
      <alignment horizontal="center" wrapText="1"/>
    </xf>
    <xf numFmtId="164" fontId="48" fillId="6" borderId="5" xfId="0" applyNumberFormat="1" applyFont="1" applyFill="1" applyBorder="1" applyAlignment="1" applyProtection="1">
      <alignment horizontal="center" wrapText="1"/>
      <protection locked="0"/>
    </xf>
    <xf numFmtId="167" fontId="2" fillId="0" borderId="0" xfId="0" applyNumberFormat="1" applyFont="1" applyBorder="1" applyAlignment="1">
      <alignment horizontal="right" wrapText="1"/>
    </xf>
    <xf numFmtId="168" fontId="45" fillId="0" borderId="5" xfId="0" applyNumberFormat="1" applyFont="1" applyFill="1" applyBorder="1" applyAlignment="1">
      <alignment horizontal="center" wrapText="1"/>
    </xf>
    <xf numFmtId="0" fontId="27" fillId="0" borderId="0" xfId="0" applyFont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44" fillId="3" borderId="7" xfId="0" applyFont="1" applyFill="1" applyBorder="1" applyAlignment="1">
      <alignment horizontal="center" vertical="center" wrapText="1"/>
    </xf>
    <xf numFmtId="0" fontId="44" fillId="3" borderId="5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0" fillId="9" borderId="7" xfId="0" applyFont="1" applyFill="1" applyBorder="1" applyAlignment="1">
      <alignment horizontal="center" vertical="center" wrapText="1"/>
    </xf>
    <xf numFmtId="0" fontId="0" fillId="9" borderId="8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11" fillId="13" borderId="9" xfId="0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11" fillId="0" borderId="5" xfId="0" applyFont="1" applyFill="1" applyBorder="1" applyAlignment="1">
      <alignment horizontal="center" vertical="center" wrapText="1"/>
    </xf>
    <xf numFmtId="0" fontId="11" fillId="10" borderId="5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38" fillId="2" borderId="9" xfId="0" applyFont="1" applyFill="1" applyBorder="1" applyAlignment="1">
      <alignment horizontal="center"/>
    </xf>
    <xf numFmtId="0" fontId="37" fillId="0" borderId="5" xfId="0" applyFont="1" applyBorder="1" applyAlignment="1">
      <alignment horizontal="center"/>
    </xf>
    <xf numFmtId="0" fontId="37" fillId="0" borderId="10" xfId="0" applyFont="1" applyBorder="1" applyAlignment="1">
      <alignment horizontal="center"/>
    </xf>
  </cellXfs>
  <cellStyles count="2">
    <cellStyle name="Обычный" xfId="0" builtinId="0"/>
    <cellStyle name="Обычный_ZV1PIV98" xfId="1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N2115"/>
  <sheetViews>
    <sheetView showZeros="0" tabSelected="1" showOutlineSymbols="0" zoomScale="80" zoomScaleNormal="80" zoomScaleSheetLayoutView="100" workbookViewId="0">
      <selection activeCell="M5" sqref="M5"/>
    </sheetView>
  </sheetViews>
  <sheetFormatPr defaultColWidth="9.140625" defaultRowHeight="12.75" x14ac:dyDescent="0.2"/>
  <cols>
    <col min="1" max="1" width="4.28515625" style="7" customWidth="1"/>
    <col min="2" max="2" width="8" style="1" hidden="1" customWidth="1"/>
    <col min="3" max="4" width="6.140625" style="1" customWidth="1"/>
    <col min="5" max="5" width="49.28515625" style="9" customWidth="1"/>
    <col min="6" max="6" width="14.28515625" style="23" customWidth="1"/>
    <col min="7" max="7" width="14.42578125" style="23" customWidth="1"/>
    <col min="8" max="8" width="13.28515625" style="73" customWidth="1"/>
    <col min="9" max="9" width="11.7109375" style="9" customWidth="1"/>
    <col min="10" max="10" width="13.42578125" style="9" customWidth="1"/>
    <col min="11" max="11" width="11.7109375" style="121" customWidth="1"/>
    <col min="12" max="12" width="13.28515625" style="28" customWidth="1"/>
    <col min="13" max="13" width="13.28515625" style="122" customWidth="1"/>
    <col min="14" max="14" width="13.28515625" style="28" customWidth="1"/>
    <col min="15" max="15" width="13.28515625" style="122" customWidth="1"/>
    <col min="16" max="16" width="14.28515625" style="123" customWidth="1"/>
    <col min="17" max="17" width="11.42578125" style="28" customWidth="1"/>
    <col min="18" max="18" width="13.28515625" style="28" customWidth="1"/>
    <col min="19" max="19" width="13.28515625" style="52" customWidth="1"/>
    <col min="20" max="21" width="13.28515625" style="28" customWidth="1"/>
    <col min="22" max="22" width="13.42578125" style="9" customWidth="1"/>
    <col min="23" max="23" width="11.7109375" style="9" customWidth="1"/>
    <col min="24" max="186" width="9.140625" style="40"/>
    <col min="187" max="196" width="9.140625" style="9"/>
    <col min="197" max="16384" width="9.140625" style="2"/>
  </cols>
  <sheetData>
    <row r="1" spans="1:196" s="3" customFormat="1" ht="70.150000000000006" customHeight="1" x14ac:dyDescent="0.25">
      <c r="A1" s="426" t="s">
        <v>306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6"/>
      <c r="W1" s="196" t="s">
        <v>204</v>
      </c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</row>
    <row r="2" spans="1:196" s="17" customFormat="1" ht="25.5" customHeight="1" x14ac:dyDescent="0.2">
      <c r="A2" s="427" t="s">
        <v>0</v>
      </c>
      <c r="B2" s="429" t="s">
        <v>113</v>
      </c>
      <c r="C2" s="431" t="s">
        <v>217</v>
      </c>
      <c r="D2" s="429" t="s">
        <v>52</v>
      </c>
      <c r="E2" s="433" t="s">
        <v>56</v>
      </c>
      <c r="F2" s="435" t="s">
        <v>1</v>
      </c>
      <c r="G2" s="436"/>
      <c r="H2" s="436"/>
      <c r="I2" s="436"/>
      <c r="J2" s="436"/>
      <c r="K2" s="437"/>
      <c r="L2" s="438" t="s">
        <v>2</v>
      </c>
      <c r="M2" s="439"/>
      <c r="N2" s="439"/>
      <c r="O2" s="439"/>
      <c r="P2" s="439"/>
      <c r="Q2" s="440"/>
      <c r="R2" s="441" t="s">
        <v>3</v>
      </c>
      <c r="S2" s="442"/>
      <c r="T2" s="442"/>
      <c r="U2" s="442"/>
      <c r="V2" s="442"/>
      <c r="W2" s="443"/>
    </row>
    <row r="3" spans="1:196" s="17" customFormat="1" ht="12.75" customHeight="1" x14ac:dyDescent="0.2">
      <c r="A3" s="428"/>
      <c r="B3" s="430"/>
      <c r="C3" s="432"/>
      <c r="D3" s="430"/>
      <c r="E3" s="434"/>
      <c r="F3" s="444" t="s">
        <v>205</v>
      </c>
      <c r="G3" s="449" t="s">
        <v>298</v>
      </c>
      <c r="H3" s="450" t="s">
        <v>299</v>
      </c>
      <c r="I3" s="448" t="s">
        <v>4</v>
      </c>
      <c r="J3" s="448" t="s">
        <v>40</v>
      </c>
      <c r="K3" s="445" t="s">
        <v>39</v>
      </c>
      <c r="L3" s="444" t="s">
        <v>205</v>
      </c>
      <c r="M3" s="448" t="s">
        <v>164</v>
      </c>
      <c r="N3" s="449" t="str">
        <f>G3</f>
        <v>затверджено на 01.07.2020</v>
      </c>
      <c r="O3" s="450" t="str">
        <f>H3</f>
        <v>виконано станом на 01.07.2020</v>
      </c>
      <c r="P3" s="448" t="s">
        <v>40</v>
      </c>
      <c r="Q3" s="445" t="s">
        <v>39</v>
      </c>
      <c r="R3" s="444" t="s">
        <v>205</v>
      </c>
      <c r="S3" s="448" t="s">
        <v>164</v>
      </c>
      <c r="T3" s="449" t="str">
        <f>G3</f>
        <v>затверджено на 01.07.2020</v>
      </c>
      <c r="U3" s="450" t="str">
        <f>H3</f>
        <v>виконано станом на 01.07.2020</v>
      </c>
      <c r="V3" s="448" t="s">
        <v>40</v>
      </c>
      <c r="W3" s="445" t="s">
        <v>39</v>
      </c>
    </row>
    <row r="4" spans="1:196" s="17" customFormat="1" ht="57" customHeight="1" x14ac:dyDescent="0.2">
      <c r="A4" s="428"/>
      <c r="B4" s="430"/>
      <c r="C4" s="432"/>
      <c r="D4" s="430"/>
      <c r="E4" s="434"/>
      <c r="F4" s="444"/>
      <c r="G4" s="449"/>
      <c r="H4" s="450"/>
      <c r="I4" s="448"/>
      <c r="J4" s="448"/>
      <c r="K4" s="446"/>
      <c r="L4" s="444"/>
      <c r="M4" s="448"/>
      <c r="N4" s="449"/>
      <c r="O4" s="450"/>
      <c r="P4" s="448"/>
      <c r="Q4" s="446"/>
      <c r="R4" s="444"/>
      <c r="S4" s="448"/>
      <c r="T4" s="449"/>
      <c r="U4" s="450"/>
      <c r="V4" s="448"/>
      <c r="W4" s="446"/>
    </row>
    <row r="5" spans="1:196" s="20" customFormat="1" ht="18.75" customHeight="1" x14ac:dyDescent="0.25">
      <c r="A5" s="224">
        <v>1</v>
      </c>
      <c r="B5" s="223">
        <v>2</v>
      </c>
      <c r="C5" s="223">
        <v>2</v>
      </c>
      <c r="D5" s="223">
        <v>3</v>
      </c>
      <c r="E5" s="225">
        <v>4</v>
      </c>
      <c r="F5" s="226">
        <v>5</v>
      </c>
      <c r="G5" s="227">
        <v>6</v>
      </c>
      <c r="H5" s="132">
        <v>7</v>
      </c>
      <c r="I5" s="223">
        <v>8</v>
      </c>
      <c r="J5" s="223">
        <v>9</v>
      </c>
      <c r="K5" s="225">
        <v>10</v>
      </c>
      <c r="L5" s="226">
        <v>11</v>
      </c>
      <c r="M5" s="227">
        <v>12</v>
      </c>
      <c r="N5" s="227">
        <v>13</v>
      </c>
      <c r="O5" s="132">
        <v>14</v>
      </c>
      <c r="P5" s="223">
        <v>15</v>
      </c>
      <c r="Q5" s="225">
        <v>16</v>
      </c>
      <c r="R5" s="224">
        <v>17</v>
      </c>
      <c r="S5" s="223">
        <v>18</v>
      </c>
      <c r="T5" s="223">
        <v>19</v>
      </c>
      <c r="U5" s="132">
        <v>20</v>
      </c>
      <c r="V5" s="223">
        <v>21</v>
      </c>
      <c r="W5" s="225">
        <v>22</v>
      </c>
    </row>
    <row r="6" spans="1:196" s="16" customFormat="1" ht="29.25" customHeight="1" x14ac:dyDescent="0.25">
      <c r="A6" s="159"/>
      <c r="B6" s="133"/>
      <c r="C6" s="133"/>
      <c r="D6" s="133"/>
      <c r="E6" s="160" t="s">
        <v>5</v>
      </c>
      <c r="F6" s="281">
        <f>SUM(F121)</f>
        <v>502386.4</v>
      </c>
      <c r="G6" s="282">
        <f>SUM(G121)</f>
        <v>286208.8</v>
      </c>
      <c r="H6" s="283">
        <f>SUM(H121)</f>
        <v>251312.4</v>
      </c>
      <c r="I6" s="284">
        <v>1</v>
      </c>
      <c r="J6" s="282">
        <f>H6-G6</f>
        <v>-34896.399999999994</v>
      </c>
      <c r="K6" s="285">
        <f>H6/G6</f>
        <v>0.87807363016091755</v>
      </c>
      <c r="L6" s="281">
        <f>SUM(L121)</f>
        <v>126390.30000000002</v>
      </c>
      <c r="M6" s="282">
        <f>SUM(M121)</f>
        <v>131620.90000000002</v>
      </c>
      <c r="N6" s="282">
        <f>SUM(N121)</f>
        <v>101870.40000000001</v>
      </c>
      <c r="O6" s="283">
        <f>SUM(O121)</f>
        <v>44503</v>
      </c>
      <c r="P6" s="282">
        <f>O6-N6</f>
        <v>-57367.400000000009</v>
      </c>
      <c r="Q6" s="285">
        <f>O6/N6</f>
        <v>0.43685898946111917</v>
      </c>
      <c r="R6" s="281">
        <f>SUM(R121)</f>
        <v>628776.69999999995</v>
      </c>
      <c r="S6" s="253">
        <f>SUM(S121)</f>
        <v>634007.29999999993</v>
      </c>
      <c r="T6" s="253">
        <f>SUM(T121)</f>
        <v>388079.2</v>
      </c>
      <c r="U6" s="283">
        <f>SUM(U121)</f>
        <v>295815.40000000002</v>
      </c>
      <c r="V6" s="282">
        <f>U6-T6</f>
        <v>-92263.799999999988</v>
      </c>
      <c r="W6" s="285">
        <f>U6/T6</f>
        <v>0.76225523037565535</v>
      </c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</row>
    <row r="7" spans="1:196" s="11" customFormat="1" ht="37.15" customHeight="1" x14ac:dyDescent="0.25">
      <c r="A7" s="237"/>
      <c r="B7" s="238"/>
      <c r="C7" s="238"/>
      <c r="D7" s="238"/>
      <c r="E7" s="239" t="s">
        <v>288</v>
      </c>
      <c r="F7" s="286">
        <f>SUM(F13,F16,F28,F29,F31,F32,F33,F34,F35,F37:F38,F45,F48,F49,F53,F54,F57,F69,F85,F89,F95,F97,F98,F99,F107,F108)</f>
        <v>95340.300000000032</v>
      </c>
      <c r="G7" s="287">
        <f>SUM(G13,G16,G28,G29,G31,G32,G33,G34,G35,G37:G38,G45,G48,G49,G53,G54,G57,G69,G85,G89,G95,G97,G98,G99,G107,G108)</f>
        <v>59026.1</v>
      </c>
      <c r="H7" s="283">
        <f>SUM(H13,H16,H28,H29,H31,H32,H33,H34,H35,H37:H38,H45,H48,H49,H53,H54,H57,H69,H85,H89,H95,H97,H98,H99,H107,H108)</f>
        <v>57894.200000000004</v>
      </c>
      <c r="I7" s="288">
        <f>H7/$H$6</f>
        <v>0.23036746296641156</v>
      </c>
      <c r="J7" s="287">
        <f>H7-G7</f>
        <v>-1131.8999999999942</v>
      </c>
      <c r="K7" s="289">
        <f>H7/G7</f>
        <v>0.98082373729587424</v>
      </c>
      <c r="L7" s="286">
        <f>SUM(L13,L16,L28,L29,L31,L32,L33,L34,L35,L37:L38,L45,L48,L49,L53,L54,L57,L69,L85,L89,L95,L97,L98,L99,L107,L108)</f>
        <v>1366.8999999999999</v>
      </c>
      <c r="M7" s="287">
        <f>SUM(M13,M16,M28,M29,M31,M32,M33,M34,M35,M37:M38,M45,M48,M49,M53,M54,M57,M69,M85,M89,M95,M97,M98,M99,M107,M108)</f>
        <v>1366.8999999999999</v>
      </c>
      <c r="N7" s="287">
        <f>SUM(N13,N16,N28,N29,N31,N32,N33,N34,N35,N37:N38,N45,N48,N49,N53,N54,N57,N69,N85,N89,N95,N97,N98,N99,N107,N108)</f>
        <v>1366.8999999999999</v>
      </c>
      <c r="O7" s="283">
        <f>SUM(O13,O16,O28,O29,O31,O32,O33,O34,O35,O37:O38,O45,O48,O49,O53,O54,O57,O69,O85,O89,O95,O97,O98,O99,O107,O108)</f>
        <v>0</v>
      </c>
      <c r="P7" s="287">
        <f>O7-N7</f>
        <v>-1366.8999999999999</v>
      </c>
      <c r="Q7" s="289">
        <f t="shared" ref="Q7:Q39" si="0">O7/N7</f>
        <v>0</v>
      </c>
      <c r="R7" s="286">
        <f>SUM(R13,R16,R28,R29,R31,R32,R33,R34,R35,R37:R38,R45,R48,R49,R53,R54,R57,R69,R85,R89,R95,R97,R98,R99,R107,R108)</f>
        <v>96707.200000000041</v>
      </c>
      <c r="S7" s="287">
        <f>SUM(S13,S16,S28,S29,S31,S32,S33,S34,S35,S37:S38,S45,S48,S49,S53,S54,S57,S69,S85,S89,S95,S97,S98,S99,S107,S108)</f>
        <v>96707.200000000041</v>
      </c>
      <c r="T7" s="287">
        <f>SUM(T13,T16,T28,T29,T31,T32,T33,T34,T35,T37:T38,T45,T48,T49,T53,T54,T57,T69,T85,T89,T95,T97,T98,T99,T107,T108)</f>
        <v>60392.999999999993</v>
      </c>
      <c r="U7" s="283">
        <f>SUM(U13,U16,U28,U29,U31,U32,U33,U34,U35,U37:U38,U45,U48,U49,U53,U54,U57,U69,U85,U89,U95,U97,U98,U99,U107,U108)</f>
        <v>57894.200000000004</v>
      </c>
      <c r="V7" s="287">
        <f>U7-T7</f>
        <v>-2498.7999999999884</v>
      </c>
      <c r="W7" s="289">
        <f>U7/T7</f>
        <v>0.95862434388091355</v>
      </c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</row>
    <row r="8" spans="1:196" s="16" customFormat="1" ht="33.6" customHeight="1" x14ac:dyDescent="0.25">
      <c r="A8" s="396">
        <v>1</v>
      </c>
      <c r="B8" s="134" t="s">
        <v>6</v>
      </c>
      <c r="C8" s="134" t="s">
        <v>115</v>
      </c>
      <c r="D8" s="134"/>
      <c r="E8" s="161" t="s">
        <v>99</v>
      </c>
      <c r="F8" s="281">
        <f>SUM(F14:F24,F9:F12)</f>
        <v>26757.8</v>
      </c>
      <c r="G8" s="282">
        <f>SUM(G14:G24,G9:G12)</f>
        <v>14017.7</v>
      </c>
      <c r="H8" s="283">
        <f>SUM(H14:H24,H9:H12)</f>
        <v>10625</v>
      </c>
      <c r="I8" s="254">
        <f t="shared" ref="I8:I36" si="1">H8/$H$6</f>
        <v>4.2278057111388059E-2</v>
      </c>
      <c r="J8" s="253">
        <f t="shared" ref="J8:J36" si="2">H8-G8</f>
        <v>-3392.7000000000007</v>
      </c>
      <c r="K8" s="255">
        <f t="shared" ref="K8:K36" si="3">H8/G8</f>
        <v>0.7579702804311691</v>
      </c>
      <c r="L8" s="281">
        <f>SUM(L14:L24,L9:L12)</f>
        <v>198.2</v>
      </c>
      <c r="M8" s="282">
        <f>SUM(M14:M24,M9:M12)</f>
        <v>290.39999999999998</v>
      </c>
      <c r="N8" s="282">
        <f>SUM(N14:N24,N9:N12)</f>
        <v>225.89999999999998</v>
      </c>
      <c r="O8" s="283">
        <f>SUM(O14:O24,O9:O12)</f>
        <v>225.89999999999998</v>
      </c>
      <c r="P8" s="253">
        <f t="shared" ref="P8:P36" si="4">O8-N8</f>
        <v>0</v>
      </c>
      <c r="Q8" s="285">
        <f t="shared" si="0"/>
        <v>1</v>
      </c>
      <c r="R8" s="281">
        <f>SUM(R14:R24,R9:R12)</f>
        <v>26955.999999999996</v>
      </c>
      <c r="S8" s="282">
        <f>SUM(S14:S24,S9:S12)</f>
        <v>27048.2</v>
      </c>
      <c r="T8" s="282">
        <f>SUM(T14:T24,T9:T12)</f>
        <v>14243.599999999999</v>
      </c>
      <c r="U8" s="283">
        <f>SUM(U14:U24,U9:U12)</f>
        <v>10850.9</v>
      </c>
      <c r="V8" s="253">
        <f t="shared" ref="V8:V36" si="5">U8-T8</f>
        <v>-3392.6999999999989</v>
      </c>
      <c r="W8" s="285">
        <f t="shared" ref="W8:W60" si="6">U8/T8</f>
        <v>0.76180881237889297</v>
      </c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</row>
    <row r="9" spans="1:196" s="3" customFormat="1" ht="36.6" customHeight="1" x14ac:dyDescent="0.25">
      <c r="A9" s="162"/>
      <c r="B9" s="135" t="s">
        <v>121</v>
      </c>
      <c r="C9" s="135" t="s">
        <v>122</v>
      </c>
      <c r="D9" s="136" t="s">
        <v>97</v>
      </c>
      <c r="E9" s="163" t="s">
        <v>127</v>
      </c>
      <c r="F9" s="256">
        <v>150</v>
      </c>
      <c r="G9" s="257">
        <v>68</v>
      </c>
      <c r="H9" s="290">
        <v>13.8</v>
      </c>
      <c r="I9" s="395">
        <f t="shared" si="1"/>
        <v>5.4911735354085197E-5</v>
      </c>
      <c r="J9" s="259">
        <f t="shared" si="2"/>
        <v>-54.2</v>
      </c>
      <c r="K9" s="260">
        <f t="shared" si="3"/>
        <v>0.20294117647058824</v>
      </c>
      <c r="L9" s="261"/>
      <c r="M9" s="291"/>
      <c r="N9" s="259"/>
      <c r="O9" s="292"/>
      <c r="P9" s="253">
        <f t="shared" si="4"/>
        <v>0</v>
      </c>
      <c r="Q9" s="285"/>
      <c r="R9" s="261">
        <f>SUM(F9,L9)</f>
        <v>150</v>
      </c>
      <c r="S9" s="293">
        <f t="shared" ref="S9:U60" si="7">SUM(F9,M9)</f>
        <v>150</v>
      </c>
      <c r="T9" s="259">
        <f t="shared" si="7"/>
        <v>68</v>
      </c>
      <c r="U9" s="294">
        <f t="shared" si="7"/>
        <v>13.8</v>
      </c>
      <c r="V9" s="259">
        <f t="shared" si="5"/>
        <v>-54.2</v>
      </c>
      <c r="W9" s="295">
        <f t="shared" si="6"/>
        <v>0.20294117647058824</v>
      </c>
      <c r="X9" s="44"/>
      <c r="Y9" s="44"/>
      <c r="Z9" s="42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</row>
    <row r="10" spans="1:196" s="3" customFormat="1" ht="33" customHeight="1" x14ac:dyDescent="0.25">
      <c r="A10" s="162"/>
      <c r="B10" s="135" t="s">
        <v>125</v>
      </c>
      <c r="C10" s="135" t="s">
        <v>128</v>
      </c>
      <c r="D10" s="136" t="s">
        <v>98</v>
      </c>
      <c r="E10" s="163" t="s">
        <v>124</v>
      </c>
      <c r="F10" s="256">
        <v>103</v>
      </c>
      <c r="G10" s="257">
        <v>51.4</v>
      </c>
      <c r="H10" s="290">
        <v>30.1</v>
      </c>
      <c r="I10" s="258">
        <f t="shared" si="1"/>
        <v>1.1977124885202642E-4</v>
      </c>
      <c r="J10" s="259">
        <f t="shared" si="2"/>
        <v>-21.299999999999997</v>
      </c>
      <c r="K10" s="260">
        <f t="shared" si="3"/>
        <v>0.58560311284046696</v>
      </c>
      <c r="L10" s="263"/>
      <c r="M10" s="291"/>
      <c r="N10" s="259"/>
      <c r="O10" s="292"/>
      <c r="P10" s="253">
        <f t="shared" si="4"/>
        <v>0</v>
      </c>
      <c r="Q10" s="285"/>
      <c r="R10" s="261">
        <f>SUM(F10,L10)</f>
        <v>103</v>
      </c>
      <c r="S10" s="293">
        <f t="shared" si="7"/>
        <v>103</v>
      </c>
      <c r="T10" s="259">
        <f t="shared" si="7"/>
        <v>51.4</v>
      </c>
      <c r="U10" s="294">
        <f t="shared" si="7"/>
        <v>30.1</v>
      </c>
      <c r="V10" s="259">
        <f t="shared" si="5"/>
        <v>-21.299999999999997</v>
      </c>
      <c r="W10" s="295">
        <f t="shared" si="6"/>
        <v>0.58560311284046696</v>
      </c>
      <c r="X10" s="44"/>
      <c r="Y10" s="44"/>
      <c r="Z10" s="42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</row>
    <row r="11" spans="1:196" s="3" customFormat="1" ht="52.5" customHeight="1" x14ac:dyDescent="0.25">
      <c r="A11" s="162"/>
      <c r="B11" s="135" t="s">
        <v>18</v>
      </c>
      <c r="C11" s="135" t="s">
        <v>123</v>
      </c>
      <c r="D11" s="136" t="s">
        <v>98</v>
      </c>
      <c r="E11" s="164" t="s">
        <v>101</v>
      </c>
      <c r="F11" s="256">
        <v>3400</v>
      </c>
      <c r="G11" s="257">
        <v>1610</v>
      </c>
      <c r="H11" s="290">
        <v>645.70000000000005</v>
      </c>
      <c r="I11" s="264">
        <f t="shared" si="1"/>
        <v>2.5693121389951312E-3</v>
      </c>
      <c r="J11" s="259">
        <f t="shared" si="2"/>
        <v>-964.3</v>
      </c>
      <c r="K11" s="260">
        <f t="shared" si="3"/>
        <v>0.40105590062111807</v>
      </c>
      <c r="L11" s="263"/>
      <c r="M11" s="291"/>
      <c r="N11" s="259"/>
      <c r="O11" s="292"/>
      <c r="P11" s="253">
        <f t="shared" si="4"/>
        <v>0</v>
      </c>
      <c r="Q11" s="285"/>
      <c r="R11" s="261">
        <f>SUM(F11,L11)</f>
        <v>3400</v>
      </c>
      <c r="S11" s="293">
        <f>SUM(F11,M11)</f>
        <v>3400</v>
      </c>
      <c r="T11" s="259">
        <f>SUM(G11,N11)</f>
        <v>1610</v>
      </c>
      <c r="U11" s="294">
        <f>SUM(H11,O11)</f>
        <v>645.70000000000005</v>
      </c>
      <c r="V11" s="259">
        <f t="shared" si="5"/>
        <v>-964.3</v>
      </c>
      <c r="W11" s="295">
        <f t="shared" si="6"/>
        <v>0.40105590062111807</v>
      </c>
      <c r="X11" s="44"/>
      <c r="Y11" s="44"/>
      <c r="Z11" s="42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</row>
    <row r="12" spans="1:196" s="197" customFormat="1" ht="49.9" customHeight="1" x14ac:dyDescent="0.25">
      <c r="A12" s="162"/>
      <c r="B12" s="143" t="s">
        <v>102</v>
      </c>
      <c r="C12" s="137" t="s">
        <v>103</v>
      </c>
      <c r="D12" s="137" t="s">
        <v>98</v>
      </c>
      <c r="E12" s="163" t="s">
        <v>277</v>
      </c>
      <c r="F12" s="256">
        <v>203.6</v>
      </c>
      <c r="G12" s="257">
        <v>100.1</v>
      </c>
      <c r="H12" s="309">
        <v>100.1</v>
      </c>
      <c r="I12" s="258">
        <f t="shared" si="1"/>
        <v>3.9830903687999478E-4</v>
      </c>
      <c r="J12" s="259">
        <f t="shared" si="2"/>
        <v>0</v>
      </c>
      <c r="K12" s="260">
        <f t="shared" si="3"/>
        <v>1</v>
      </c>
      <c r="L12" s="263"/>
      <c r="M12" s="262"/>
      <c r="N12" s="259"/>
      <c r="O12" s="292"/>
      <c r="P12" s="253"/>
      <c r="Q12" s="285"/>
      <c r="R12" s="261">
        <f>SUM(F12,L12)</f>
        <v>203.6</v>
      </c>
      <c r="S12" s="259">
        <f t="shared" si="7"/>
        <v>203.6</v>
      </c>
      <c r="T12" s="259">
        <f t="shared" si="7"/>
        <v>100.1</v>
      </c>
      <c r="U12" s="294">
        <f t="shared" si="7"/>
        <v>100.1</v>
      </c>
      <c r="V12" s="259">
        <f t="shared" si="5"/>
        <v>0</v>
      </c>
      <c r="W12" s="260">
        <f t="shared" si="6"/>
        <v>1</v>
      </c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</row>
    <row r="13" spans="1:196" s="15" customFormat="1" ht="36" customHeight="1" x14ac:dyDescent="0.3">
      <c r="A13" s="240"/>
      <c r="B13" s="241"/>
      <c r="C13" s="242"/>
      <c r="D13" s="242"/>
      <c r="E13" s="246" t="s">
        <v>278</v>
      </c>
      <c r="F13" s="296">
        <v>203.6</v>
      </c>
      <c r="G13" s="297">
        <v>100.1</v>
      </c>
      <c r="H13" s="423">
        <v>100.1</v>
      </c>
      <c r="I13" s="298">
        <f t="shared" si="1"/>
        <v>3.9830903687999478E-4</v>
      </c>
      <c r="J13" s="299">
        <f t="shared" si="2"/>
        <v>0</v>
      </c>
      <c r="K13" s="300">
        <f t="shared" si="3"/>
        <v>1</v>
      </c>
      <c r="L13" s="301"/>
      <c r="M13" s="302"/>
      <c r="N13" s="299"/>
      <c r="O13" s="303"/>
      <c r="P13" s="304"/>
      <c r="Q13" s="289"/>
      <c r="R13" s="305">
        <f>SUM(F13,L13)</f>
        <v>203.6</v>
      </c>
      <c r="S13" s="299">
        <f t="shared" si="7"/>
        <v>203.6</v>
      </c>
      <c r="T13" s="299">
        <f t="shared" si="7"/>
        <v>100.1</v>
      </c>
      <c r="U13" s="294">
        <f>SUM(H13,O13)</f>
        <v>100.1</v>
      </c>
      <c r="V13" s="331">
        <f>U13-T13</f>
        <v>0</v>
      </c>
      <c r="W13" s="315">
        <f>U13/T13</f>
        <v>1</v>
      </c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</row>
    <row r="14" spans="1:196" s="3" customFormat="1" ht="71.45" customHeight="1" x14ac:dyDescent="0.25">
      <c r="A14" s="162"/>
      <c r="B14" s="135" t="s">
        <v>12</v>
      </c>
      <c r="C14" s="136" t="s">
        <v>105</v>
      </c>
      <c r="D14" s="136" t="s">
        <v>106</v>
      </c>
      <c r="E14" s="165" t="s">
        <v>107</v>
      </c>
      <c r="F14" s="256">
        <v>4481.7</v>
      </c>
      <c r="G14" s="257">
        <v>2446.6999999999998</v>
      </c>
      <c r="H14" s="290">
        <v>2208</v>
      </c>
      <c r="I14" s="264">
        <f t="shared" si="1"/>
        <v>8.7858776566536317E-3</v>
      </c>
      <c r="J14" s="259">
        <f t="shared" si="2"/>
        <v>-238.69999999999982</v>
      </c>
      <c r="K14" s="260">
        <f t="shared" si="3"/>
        <v>0.90244002125311651</v>
      </c>
      <c r="L14" s="261">
        <v>50.9</v>
      </c>
      <c r="M14" s="259">
        <v>82.7</v>
      </c>
      <c r="N14" s="293">
        <v>36.1</v>
      </c>
      <c r="O14" s="290">
        <v>36.1</v>
      </c>
      <c r="P14" s="259">
        <f t="shared" si="4"/>
        <v>0</v>
      </c>
      <c r="Q14" s="319">
        <f t="shared" si="0"/>
        <v>1</v>
      </c>
      <c r="R14" s="261">
        <f t="shared" ref="R14:R60" si="8">SUM(F14,L14)</f>
        <v>4532.5999999999995</v>
      </c>
      <c r="S14" s="293">
        <f t="shared" si="7"/>
        <v>4564.3999999999996</v>
      </c>
      <c r="T14" s="259">
        <f>SUM(G14,N14)</f>
        <v>2482.7999999999997</v>
      </c>
      <c r="U14" s="294">
        <f t="shared" ref="U14:U60" si="9">SUM(H14,O14)</f>
        <v>2244.1</v>
      </c>
      <c r="V14" s="259">
        <f t="shared" si="5"/>
        <v>-238.69999999999982</v>
      </c>
      <c r="W14" s="295">
        <f t="shared" si="6"/>
        <v>0.90385854680199784</v>
      </c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</row>
    <row r="15" spans="1:196" s="3" customFormat="1" ht="37.9" customHeight="1" x14ac:dyDescent="0.25">
      <c r="A15" s="162"/>
      <c r="B15" s="135" t="s">
        <v>41</v>
      </c>
      <c r="C15" s="135" t="s">
        <v>108</v>
      </c>
      <c r="D15" s="136" t="s">
        <v>104</v>
      </c>
      <c r="E15" s="163" t="s">
        <v>129</v>
      </c>
      <c r="F15" s="256">
        <v>9794.2000000000007</v>
      </c>
      <c r="G15" s="257">
        <v>4872.6000000000004</v>
      </c>
      <c r="H15" s="290">
        <v>4291.5</v>
      </c>
      <c r="I15" s="264">
        <f t="shared" si="1"/>
        <v>1.7076355961743232E-2</v>
      </c>
      <c r="J15" s="259">
        <f t="shared" si="2"/>
        <v>-581.10000000000036</v>
      </c>
      <c r="K15" s="260">
        <f t="shared" si="3"/>
        <v>0.88074128801871687</v>
      </c>
      <c r="L15" s="261">
        <v>62.3</v>
      </c>
      <c r="M15" s="293">
        <v>122.7</v>
      </c>
      <c r="N15" s="293">
        <v>104.8</v>
      </c>
      <c r="O15" s="290">
        <v>104.8</v>
      </c>
      <c r="P15" s="259">
        <f t="shared" si="4"/>
        <v>0</v>
      </c>
      <c r="Q15" s="319">
        <f t="shared" si="0"/>
        <v>1</v>
      </c>
      <c r="R15" s="261">
        <f t="shared" si="8"/>
        <v>9856.5</v>
      </c>
      <c r="S15" s="293">
        <f>SUM(F15,M15)</f>
        <v>9916.9000000000015</v>
      </c>
      <c r="T15" s="259">
        <f>SUM(G15,N15)</f>
        <v>4977.4000000000005</v>
      </c>
      <c r="U15" s="294">
        <f t="shared" si="9"/>
        <v>4396.3</v>
      </c>
      <c r="V15" s="259">
        <f t="shared" si="5"/>
        <v>-581.10000000000036</v>
      </c>
      <c r="W15" s="295">
        <f t="shared" si="6"/>
        <v>0.88325230039779801</v>
      </c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</row>
    <row r="16" spans="1:196" s="33" customFormat="1" ht="34.15" hidden="1" customHeight="1" x14ac:dyDescent="0.3">
      <c r="A16" s="240"/>
      <c r="B16" s="241"/>
      <c r="C16" s="241"/>
      <c r="D16" s="242"/>
      <c r="E16" s="243" t="s">
        <v>246</v>
      </c>
      <c r="F16" s="296"/>
      <c r="G16" s="297"/>
      <c r="H16" s="307"/>
      <c r="I16" s="308">
        <f t="shared" si="1"/>
        <v>0</v>
      </c>
      <c r="J16" s="299">
        <f t="shared" si="2"/>
        <v>0</v>
      </c>
      <c r="K16" s="300"/>
      <c r="L16" s="301"/>
      <c r="M16" s="302"/>
      <c r="N16" s="299"/>
      <c r="O16" s="303"/>
      <c r="P16" s="287">
        <f t="shared" si="4"/>
        <v>0</v>
      </c>
      <c r="Q16" s="319" t="e">
        <f t="shared" si="0"/>
        <v>#DIV/0!</v>
      </c>
      <c r="R16" s="305">
        <f t="shared" si="8"/>
        <v>0</v>
      </c>
      <c r="S16" s="299">
        <f>SUM(F16,M16)</f>
        <v>0</v>
      </c>
      <c r="T16" s="299">
        <f>SUM(G16,N16)</f>
        <v>0</v>
      </c>
      <c r="U16" s="306">
        <f t="shared" si="9"/>
        <v>0</v>
      </c>
      <c r="V16" s="299">
        <f t="shared" si="5"/>
        <v>0</v>
      </c>
      <c r="W16" s="300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</row>
    <row r="17" spans="1:196" s="3" customFormat="1" ht="33" customHeight="1" x14ac:dyDescent="0.25">
      <c r="A17" s="162"/>
      <c r="B17" s="136" t="s">
        <v>8</v>
      </c>
      <c r="C17" s="137" t="s">
        <v>109</v>
      </c>
      <c r="D17" s="137" t="s">
        <v>100</v>
      </c>
      <c r="E17" s="167" t="s">
        <v>110</v>
      </c>
      <c r="F17" s="256">
        <v>31</v>
      </c>
      <c r="G17" s="257">
        <v>23.5</v>
      </c>
      <c r="H17" s="309"/>
      <c r="I17" s="258">
        <f t="shared" si="1"/>
        <v>0</v>
      </c>
      <c r="J17" s="259">
        <f t="shared" si="2"/>
        <v>-23.5</v>
      </c>
      <c r="K17" s="260"/>
      <c r="L17" s="263"/>
      <c r="M17" s="291"/>
      <c r="N17" s="259"/>
      <c r="O17" s="292"/>
      <c r="P17" s="259">
        <f t="shared" si="4"/>
        <v>0</v>
      </c>
      <c r="Q17" s="319"/>
      <c r="R17" s="261">
        <f t="shared" si="8"/>
        <v>31</v>
      </c>
      <c r="S17" s="293">
        <f t="shared" ref="S17:U21" si="10">SUM(F17,M17)</f>
        <v>31</v>
      </c>
      <c r="T17" s="259">
        <f t="shared" si="10"/>
        <v>23.5</v>
      </c>
      <c r="U17" s="294">
        <f t="shared" si="9"/>
        <v>0</v>
      </c>
      <c r="V17" s="259">
        <f t="shared" si="5"/>
        <v>-23.5</v>
      </c>
      <c r="W17" s="295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</row>
    <row r="18" spans="1:196" s="3" customFormat="1" ht="51" customHeight="1" x14ac:dyDescent="0.25">
      <c r="A18" s="162"/>
      <c r="B18" s="136" t="s">
        <v>9</v>
      </c>
      <c r="C18" s="137" t="s">
        <v>131</v>
      </c>
      <c r="D18" s="136" t="s">
        <v>100</v>
      </c>
      <c r="E18" s="168" t="s">
        <v>130</v>
      </c>
      <c r="F18" s="256">
        <v>2618.8000000000002</v>
      </c>
      <c r="G18" s="257">
        <v>1417.8</v>
      </c>
      <c r="H18" s="290">
        <v>1248.2</v>
      </c>
      <c r="I18" s="264">
        <f t="shared" si="1"/>
        <v>4.966726671664431E-3</v>
      </c>
      <c r="J18" s="259">
        <f t="shared" si="2"/>
        <v>-169.59999999999991</v>
      </c>
      <c r="K18" s="260">
        <f t="shared" si="3"/>
        <v>0.88037805050077589</v>
      </c>
      <c r="L18" s="261">
        <v>32.299999999999997</v>
      </c>
      <c r="M18" s="293">
        <v>32.299999999999997</v>
      </c>
      <c r="N18" s="259">
        <v>32.299999999999997</v>
      </c>
      <c r="O18" s="290">
        <v>32.299999999999997</v>
      </c>
      <c r="P18" s="259">
        <f t="shared" si="4"/>
        <v>0</v>
      </c>
      <c r="Q18" s="319">
        <f t="shared" si="0"/>
        <v>1</v>
      </c>
      <c r="R18" s="261">
        <f t="shared" si="8"/>
        <v>2651.1000000000004</v>
      </c>
      <c r="S18" s="293">
        <f t="shared" si="10"/>
        <v>2651.1000000000004</v>
      </c>
      <c r="T18" s="259">
        <f t="shared" si="10"/>
        <v>1450.1</v>
      </c>
      <c r="U18" s="294">
        <f t="shared" si="10"/>
        <v>1280.5</v>
      </c>
      <c r="V18" s="259">
        <f t="shared" si="5"/>
        <v>-169.59999999999991</v>
      </c>
      <c r="W18" s="295">
        <f t="shared" si="6"/>
        <v>0.88304254878973865</v>
      </c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</row>
    <row r="19" spans="1:196" ht="34.9" customHeight="1" x14ac:dyDescent="0.25">
      <c r="A19" s="162"/>
      <c r="B19" s="136" t="s">
        <v>11</v>
      </c>
      <c r="C19" s="137" t="s">
        <v>111</v>
      </c>
      <c r="D19" s="136" t="s">
        <v>100</v>
      </c>
      <c r="E19" s="168" t="s">
        <v>120</v>
      </c>
      <c r="F19" s="261">
        <v>1728.7</v>
      </c>
      <c r="G19" s="259">
        <v>978.6</v>
      </c>
      <c r="H19" s="310">
        <v>726.3</v>
      </c>
      <c r="I19" s="264">
        <f t="shared" si="1"/>
        <v>2.8900285063530491E-3</v>
      </c>
      <c r="J19" s="259">
        <f t="shared" si="2"/>
        <v>-252.30000000000007</v>
      </c>
      <c r="K19" s="260">
        <f t="shared" si="3"/>
        <v>0.74218270999386871</v>
      </c>
      <c r="L19" s="261">
        <v>52.7</v>
      </c>
      <c r="M19" s="293">
        <v>52.7</v>
      </c>
      <c r="N19" s="259">
        <v>52.7</v>
      </c>
      <c r="O19" s="294">
        <v>52.7</v>
      </c>
      <c r="P19" s="259">
        <f t="shared" si="4"/>
        <v>0</v>
      </c>
      <c r="Q19" s="319">
        <f t="shared" si="0"/>
        <v>1</v>
      </c>
      <c r="R19" s="261">
        <f t="shared" si="8"/>
        <v>1781.4</v>
      </c>
      <c r="S19" s="293">
        <f t="shared" si="10"/>
        <v>1781.4</v>
      </c>
      <c r="T19" s="259">
        <f t="shared" si="10"/>
        <v>1031.3</v>
      </c>
      <c r="U19" s="294">
        <f t="shared" si="10"/>
        <v>779</v>
      </c>
      <c r="V19" s="259">
        <f t="shared" si="5"/>
        <v>-252.29999999999995</v>
      </c>
      <c r="W19" s="295">
        <f t="shared" si="6"/>
        <v>0.75535731600892086</v>
      </c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</row>
    <row r="20" spans="1:196" ht="21.75" customHeight="1" x14ac:dyDescent="0.25">
      <c r="A20" s="162"/>
      <c r="B20" s="136" t="s">
        <v>10</v>
      </c>
      <c r="C20" s="137" t="s">
        <v>132</v>
      </c>
      <c r="D20" s="136" t="s">
        <v>100</v>
      </c>
      <c r="E20" s="168" t="s">
        <v>114</v>
      </c>
      <c r="F20" s="261">
        <v>261.8</v>
      </c>
      <c r="G20" s="259">
        <v>124.4</v>
      </c>
      <c r="H20" s="310">
        <v>31.9</v>
      </c>
      <c r="I20" s="258">
        <f t="shared" si="1"/>
        <v>1.2693364911560274E-4</v>
      </c>
      <c r="J20" s="259">
        <f t="shared" si="2"/>
        <v>-92.5</v>
      </c>
      <c r="K20" s="260">
        <f t="shared" si="3"/>
        <v>0.25643086816720256</v>
      </c>
      <c r="L20" s="263"/>
      <c r="M20" s="291"/>
      <c r="N20" s="259"/>
      <c r="O20" s="311"/>
      <c r="P20" s="259">
        <f t="shared" si="4"/>
        <v>0</v>
      </c>
      <c r="Q20" s="285"/>
      <c r="R20" s="261">
        <f t="shared" si="8"/>
        <v>261.8</v>
      </c>
      <c r="S20" s="293">
        <f t="shared" si="10"/>
        <v>261.8</v>
      </c>
      <c r="T20" s="259">
        <f t="shared" si="10"/>
        <v>124.4</v>
      </c>
      <c r="U20" s="294">
        <f t="shared" si="10"/>
        <v>31.9</v>
      </c>
      <c r="V20" s="259">
        <f t="shared" si="5"/>
        <v>-92.5</v>
      </c>
      <c r="W20" s="295">
        <f t="shared" si="6"/>
        <v>0.25643086816720256</v>
      </c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</row>
    <row r="21" spans="1:196" ht="87.6" customHeight="1" x14ac:dyDescent="0.25">
      <c r="A21" s="162"/>
      <c r="B21" s="136"/>
      <c r="C21" s="137" t="s">
        <v>165</v>
      </c>
      <c r="D21" s="136" t="s">
        <v>100</v>
      </c>
      <c r="E21" s="168" t="s">
        <v>166</v>
      </c>
      <c r="F21" s="261">
        <v>251.6</v>
      </c>
      <c r="G21" s="259">
        <v>115.3</v>
      </c>
      <c r="H21" s="310">
        <v>25.4</v>
      </c>
      <c r="I21" s="258">
        <f t="shared" si="1"/>
        <v>1.010694259415771E-4</v>
      </c>
      <c r="J21" s="259">
        <f t="shared" si="2"/>
        <v>-89.9</v>
      </c>
      <c r="K21" s="260">
        <f t="shared" si="3"/>
        <v>0.22029488291413701</v>
      </c>
      <c r="L21" s="263"/>
      <c r="M21" s="291"/>
      <c r="N21" s="259"/>
      <c r="O21" s="311"/>
      <c r="P21" s="259">
        <f t="shared" si="4"/>
        <v>0</v>
      </c>
      <c r="Q21" s="285"/>
      <c r="R21" s="261">
        <f t="shared" si="8"/>
        <v>251.6</v>
      </c>
      <c r="S21" s="293">
        <f t="shared" si="10"/>
        <v>251.6</v>
      </c>
      <c r="T21" s="259">
        <f t="shared" si="10"/>
        <v>115.3</v>
      </c>
      <c r="U21" s="294">
        <f t="shared" si="10"/>
        <v>25.4</v>
      </c>
      <c r="V21" s="259">
        <f t="shared" si="5"/>
        <v>-89.9</v>
      </c>
      <c r="W21" s="295">
        <f t="shared" si="6"/>
        <v>0.22029488291413701</v>
      </c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</row>
    <row r="22" spans="1:196" ht="104.45" customHeight="1" x14ac:dyDescent="0.25">
      <c r="A22" s="162"/>
      <c r="B22" s="136" t="s">
        <v>38</v>
      </c>
      <c r="C22" s="137" t="s">
        <v>112</v>
      </c>
      <c r="D22" s="136" t="s">
        <v>104</v>
      </c>
      <c r="E22" s="169" t="s">
        <v>133</v>
      </c>
      <c r="F22" s="261">
        <v>63.4</v>
      </c>
      <c r="G22" s="259">
        <v>31.5</v>
      </c>
      <c r="H22" s="294">
        <v>30</v>
      </c>
      <c r="I22" s="258">
        <f t="shared" si="1"/>
        <v>1.1937333772627217E-4</v>
      </c>
      <c r="J22" s="259">
        <f t="shared" si="2"/>
        <v>-1.5</v>
      </c>
      <c r="K22" s="260">
        <f t="shared" si="3"/>
        <v>0.95238095238095233</v>
      </c>
      <c r="L22" s="263"/>
      <c r="M22" s="291"/>
      <c r="N22" s="259"/>
      <c r="O22" s="311"/>
      <c r="P22" s="253">
        <f t="shared" si="4"/>
        <v>0</v>
      </c>
      <c r="Q22" s="285"/>
      <c r="R22" s="261">
        <f t="shared" si="8"/>
        <v>63.4</v>
      </c>
      <c r="S22" s="293">
        <f t="shared" si="7"/>
        <v>63.4</v>
      </c>
      <c r="T22" s="259">
        <f>SUM(G22,N22)</f>
        <v>31.5</v>
      </c>
      <c r="U22" s="294">
        <f t="shared" si="9"/>
        <v>30</v>
      </c>
      <c r="V22" s="259">
        <f t="shared" si="5"/>
        <v>-1.5</v>
      </c>
      <c r="W22" s="295">
        <f t="shared" si="6"/>
        <v>0.95238095238095233</v>
      </c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</row>
    <row r="23" spans="1:196" ht="55.9" customHeight="1" x14ac:dyDescent="0.25">
      <c r="A23" s="162"/>
      <c r="B23" s="136"/>
      <c r="C23" s="137" t="s">
        <v>168</v>
      </c>
      <c r="D23" s="136" t="s">
        <v>97</v>
      </c>
      <c r="E23" s="169" t="s">
        <v>167</v>
      </c>
      <c r="F23" s="261">
        <v>62.7</v>
      </c>
      <c r="G23" s="259">
        <v>39.5</v>
      </c>
      <c r="H23" s="294"/>
      <c r="I23" s="258">
        <f t="shared" si="1"/>
        <v>0</v>
      </c>
      <c r="J23" s="259">
        <f t="shared" si="2"/>
        <v>-39.5</v>
      </c>
      <c r="K23" s="260"/>
      <c r="L23" s="263"/>
      <c r="M23" s="291"/>
      <c r="N23" s="259"/>
      <c r="O23" s="311"/>
      <c r="P23" s="253">
        <f t="shared" si="4"/>
        <v>0</v>
      </c>
      <c r="Q23" s="285"/>
      <c r="R23" s="261">
        <f t="shared" si="8"/>
        <v>62.7</v>
      </c>
      <c r="S23" s="293">
        <f t="shared" si="7"/>
        <v>62.7</v>
      </c>
      <c r="T23" s="259">
        <f t="shared" si="7"/>
        <v>39.5</v>
      </c>
      <c r="U23" s="294">
        <f t="shared" si="9"/>
        <v>0</v>
      </c>
      <c r="V23" s="259">
        <f t="shared" si="5"/>
        <v>-39.5</v>
      </c>
      <c r="W23" s="295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</row>
    <row r="24" spans="1:196" s="5" customFormat="1" ht="34.5" customHeight="1" x14ac:dyDescent="0.25">
      <c r="A24" s="162"/>
      <c r="B24" s="135" t="s">
        <v>7</v>
      </c>
      <c r="C24" s="135" t="s">
        <v>134</v>
      </c>
      <c r="D24" s="135" t="s">
        <v>62</v>
      </c>
      <c r="E24" s="169" t="s">
        <v>135</v>
      </c>
      <c r="F24" s="261">
        <v>3607.3</v>
      </c>
      <c r="G24" s="259">
        <v>2138.3000000000002</v>
      </c>
      <c r="H24" s="294">
        <v>1274</v>
      </c>
      <c r="I24" s="264">
        <f t="shared" si="1"/>
        <v>5.0693877421090243E-3</v>
      </c>
      <c r="J24" s="259">
        <f t="shared" si="2"/>
        <v>-864.30000000000018</v>
      </c>
      <c r="K24" s="260">
        <f t="shared" si="3"/>
        <v>0.59580040218865449</v>
      </c>
      <c r="L24" s="263"/>
      <c r="M24" s="291"/>
      <c r="N24" s="259"/>
      <c r="O24" s="311"/>
      <c r="P24" s="253">
        <f t="shared" si="4"/>
        <v>0</v>
      </c>
      <c r="Q24" s="285"/>
      <c r="R24" s="261">
        <f t="shared" si="8"/>
        <v>3607.3</v>
      </c>
      <c r="S24" s="293">
        <f t="shared" si="7"/>
        <v>3607.3</v>
      </c>
      <c r="T24" s="259">
        <f>SUM(G24,N24)</f>
        <v>2138.3000000000002</v>
      </c>
      <c r="U24" s="294">
        <f t="shared" si="9"/>
        <v>1274</v>
      </c>
      <c r="V24" s="259">
        <f t="shared" si="5"/>
        <v>-864.30000000000018</v>
      </c>
      <c r="W24" s="295">
        <f t="shared" si="6"/>
        <v>0.59580040218865449</v>
      </c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7"/>
      <c r="GF24" s="47"/>
      <c r="GG24" s="47"/>
      <c r="GH24" s="47"/>
      <c r="GI24" s="47"/>
      <c r="GJ24" s="47"/>
      <c r="GK24" s="47"/>
      <c r="GL24" s="47"/>
      <c r="GM24" s="47"/>
      <c r="GN24" s="47"/>
    </row>
    <row r="25" spans="1:196" s="3" customFormat="1" ht="23.25" customHeight="1" x14ac:dyDescent="0.25">
      <c r="A25" s="162"/>
      <c r="B25" s="135"/>
      <c r="C25" s="135"/>
      <c r="D25" s="135"/>
      <c r="E25" s="171" t="s">
        <v>42</v>
      </c>
      <c r="F25" s="252">
        <f>SUM(F26,F59,F64,F46)</f>
        <v>294034.7</v>
      </c>
      <c r="G25" s="253">
        <f>SUM(G26,G59,G64,G46)</f>
        <v>176240.69999999998</v>
      </c>
      <c r="H25" s="283">
        <f>SUM(H26,H59,H64,H46)</f>
        <v>154763.40000000002</v>
      </c>
      <c r="I25" s="254">
        <f t="shared" si="1"/>
        <v>0.61582078719553845</v>
      </c>
      <c r="J25" s="253">
        <f t="shared" si="2"/>
        <v>-21477.299999999959</v>
      </c>
      <c r="K25" s="255">
        <f t="shared" si="3"/>
        <v>0.8781365484817073</v>
      </c>
      <c r="L25" s="252">
        <f>SUM(L26,L59,L64,L46)</f>
        <v>20570.2</v>
      </c>
      <c r="M25" s="282">
        <f>SUM(M26,M59,M64,M46)</f>
        <v>23139.1</v>
      </c>
      <c r="N25" s="282">
        <f>SUM(N26,N59,N64,N46)</f>
        <v>15416</v>
      </c>
      <c r="O25" s="283">
        <f>SUM(O26,O59,O64,O46)</f>
        <v>8756.7999999999993</v>
      </c>
      <c r="P25" s="253">
        <f t="shared" si="4"/>
        <v>-6659.2000000000007</v>
      </c>
      <c r="Q25" s="285">
        <f t="shared" si="0"/>
        <v>0.56803321224701608</v>
      </c>
      <c r="R25" s="252">
        <f t="shared" si="8"/>
        <v>314604.90000000002</v>
      </c>
      <c r="S25" s="282">
        <f t="shared" si="7"/>
        <v>317173.8</v>
      </c>
      <c r="T25" s="253">
        <f>SUM(G25,N25)</f>
        <v>191656.69999999998</v>
      </c>
      <c r="U25" s="283">
        <f t="shared" si="9"/>
        <v>163520.20000000001</v>
      </c>
      <c r="V25" s="253">
        <f t="shared" si="5"/>
        <v>-28136.499999999971</v>
      </c>
      <c r="W25" s="312">
        <f t="shared" si="6"/>
        <v>0.85319323561346938</v>
      </c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</row>
    <row r="26" spans="1:196" s="7" customFormat="1" ht="21" customHeight="1" x14ac:dyDescent="0.25">
      <c r="A26" s="236">
        <v>2</v>
      </c>
      <c r="B26" s="140" t="s">
        <v>13</v>
      </c>
      <c r="C26" s="140" t="s">
        <v>57</v>
      </c>
      <c r="D26" s="140"/>
      <c r="E26" s="172" t="s">
        <v>36</v>
      </c>
      <c r="F26" s="252">
        <f>F27+F30+F36+F39+F40+F41+F42+F43+F44</f>
        <v>250505.5</v>
      </c>
      <c r="G26" s="253">
        <f>G27+G30+G36+G39+G40+G41+G42+G43+G44</f>
        <v>141198.29999999999</v>
      </c>
      <c r="H26" s="283">
        <f>H27+H30+H36+H39+H40+H41+H42+H43+H44</f>
        <v>123478.3</v>
      </c>
      <c r="I26" s="254">
        <f t="shared" si="1"/>
        <v>0.49133389359219842</v>
      </c>
      <c r="J26" s="253">
        <f t="shared" si="2"/>
        <v>-17719.999999999985</v>
      </c>
      <c r="K26" s="255">
        <f t="shared" si="3"/>
        <v>0.87450273834741643</v>
      </c>
      <c r="L26" s="252">
        <f>L27+L30+L36+L39+L40+L41+L42+L43+L44</f>
        <v>16215.2</v>
      </c>
      <c r="M26" s="253">
        <f>M27+M30+M36+M39+M40+M41+M42+M43+M44</f>
        <v>16040.900000000001</v>
      </c>
      <c r="N26" s="253">
        <f>N27+N30+N36+N39+N40+N41+N42+N43+N44</f>
        <v>9535</v>
      </c>
      <c r="O26" s="283">
        <f>O27+O30+O36+O39+O40+O41+O42+O43+O44</f>
        <v>3294.7000000000003</v>
      </c>
      <c r="P26" s="253">
        <f t="shared" si="4"/>
        <v>-6240.2999999999993</v>
      </c>
      <c r="Q26" s="285">
        <f t="shared" si="0"/>
        <v>0.3455374934452019</v>
      </c>
      <c r="R26" s="252">
        <f>R27+R30+R36+R39+R40+R41+R42+R43+R44</f>
        <v>266720.7</v>
      </c>
      <c r="S26" s="253">
        <f>S27+S30+S36+S39+S40+S41+S42+S43+S44</f>
        <v>266546.40000000002</v>
      </c>
      <c r="T26" s="253">
        <f>T27+T30+T36+T39+T40+T41+T42+T43+T44</f>
        <v>150733.30000000002</v>
      </c>
      <c r="U26" s="283">
        <f>U27+U30+U36+U39+U40+U41+U42+U43+U44</f>
        <v>126773.00000000003</v>
      </c>
      <c r="V26" s="253">
        <f t="shared" si="5"/>
        <v>-23960.299999999988</v>
      </c>
      <c r="W26" s="312">
        <f t="shared" si="6"/>
        <v>0.84104176051343671</v>
      </c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28"/>
      <c r="GF26" s="28"/>
      <c r="GG26" s="28"/>
      <c r="GH26" s="28"/>
      <c r="GI26" s="28"/>
      <c r="GJ26" s="28"/>
      <c r="GK26" s="28"/>
      <c r="GL26" s="28"/>
      <c r="GM26" s="28"/>
      <c r="GN26" s="28"/>
    </row>
    <row r="27" spans="1:196" s="7" customFormat="1" ht="19.899999999999999" customHeight="1" x14ac:dyDescent="0.25">
      <c r="A27" s="162"/>
      <c r="B27" s="141">
        <v>70101</v>
      </c>
      <c r="C27" s="142">
        <v>1010</v>
      </c>
      <c r="D27" s="143" t="s">
        <v>58</v>
      </c>
      <c r="E27" s="173" t="s">
        <v>136</v>
      </c>
      <c r="F27" s="266">
        <v>86239.5</v>
      </c>
      <c r="G27" s="267">
        <v>45893.599999999999</v>
      </c>
      <c r="H27" s="313">
        <v>38823.4</v>
      </c>
      <c r="I27" s="264">
        <f t="shared" si="1"/>
        <v>0.15448262799607182</v>
      </c>
      <c r="J27" s="259">
        <f t="shared" si="2"/>
        <v>-7070.1999999999971</v>
      </c>
      <c r="K27" s="260">
        <f t="shared" si="3"/>
        <v>0.8459436609897677</v>
      </c>
      <c r="L27" s="261">
        <v>9464.4</v>
      </c>
      <c r="M27" s="293">
        <v>8768.2000000000007</v>
      </c>
      <c r="N27" s="293">
        <v>3648.1</v>
      </c>
      <c r="O27" s="294">
        <v>1390.2</v>
      </c>
      <c r="P27" s="259">
        <f t="shared" si="4"/>
        <v>-2257.8999999999996</v>
      </c>
      <c r="Q27" s="319">
        <f t="shared" si="0"/>
        <v>0.38107508017872321</v>
      </c>
      <c r="R27" s="261">
        <f t="shared" si="8"/>
        <v>95703.9</v>
      </c>
      <c r="S27" s="293">
        <f t="shared" si="7"/>
        <v>95007.7</v>
      </c>
      <c r="T27" s="259">
        <f t="shared" si="7"/>
        <v>49541.7</v>
      </c>
      <c r="U27" s="294">
        <f t="shared" si="9"/>
        <v>40213.599999999999</v>
      </c>
      <c r="V27" s="259">
        <f t="shared" si="5"/>
        <v>-9328.0999999999985</v>
      </c>
      <c r="W27" s="295">
        <f t="shared" si="6"/>
        <v>0.81171215359989668</v>
      </c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28"/>
      <c r="GF27" s="28"/>
      <c r="GG27" s="28"/>
      <c r="GH27" s="28"/>
      <c r="GI27" s="28"/>
      <c r="GJ27" s="28"/>
      <c r="GK27" s="28"/>
      <c r="GL27" s="28"/>
      <c r="GM27" s="28"/>
      <c r="GN27" s="28"/>
    </row>
    <row r="28" spans="1:196" s="34" customFormat="1" ht="78.599999999999994" customHeight="1" x14ac:dyDescent="0.3">
      <c r="A28" s="240"/>
      <c r="B28" s="244"/>
      <c r="C28" s="245"/>
      <c r="D28" s="241"/>
      <c r="E28" s="246" t="s">
        <v>249</v>
      </c>
      <c r="F28" s="419">
        <v>67.400000000000006</v>
      </c>
      <c r="G28" s="420">
        <v>67.400000000000006</v>
      </c>
      <c r="H28" s="314">
        <v>17.5</v>
      </c>
      <c r="I28" s="298">
        <f t="shared" si="1"/>
        <v>6.9634447006992095E-5</v>
      </c>
      <c r="J28" s="299">
        <f t="shared" si="2"/>
        <v>-49.900000000000006</v>
      </c>
      <c r="K28" s="300">
        <f t="shared" si="3"/>
        <v>0.25964391691394656</v>
      </c>
      <c r="L28" s="305"/>
      <c r="M28" s="299"/>
      <c r="N28" s="299"/>
      <c r="O28" s="306"/>
      <c r="P28" s="299">
        <f t="shared" si="4"/>
        <v>0</v>
      </c>
      <c r="Q28" s="289"/>
      <c r="R28" s="305">
        <f t="shared" si="8"/>
        <v>67.400000000000006</v>
      </c>
      <c r="S28" s="299">
        <f t="shared" si="7"/>
        <v>67.400000000000006</v>
      </c>
      <c r="T28" s="299">
        <f t="shared" si="7"/>
        <v>67.400000000000006</v>
      </c>
      <c r="U28" s="306">
        <f t="shared" si="9"/>
        <v>17.5</v>
      </c>
      <c r="V28" s="299">
        <f t="shared" si="5"/>
        <v>-49.900000000000006</v>
      </c>
      <c r="W28" s="315">
        <f t="shared" si="6"/>
        <v>0.25964391691394656</v>
      </c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9"/>
      <c r="GF28" s="49"/>
      <c r="GG28" s="49"/>
      <c r="GH28" s="49"/>
      <c r="GI28" s="49"/>
      <c r="GJ28" s="49"/>
      <c r="GK28" s="49"/>
      <c r="GL28" s="49"/>
      <c r="GM28" s="49"/>
      <c r="GN28" s="49"/>
    </row>
    <row r="29" spans="1:196" s="34" customFormat="1" ht="78" customHeight="1" x14ac:dyDescent="0.3">
      <c r="A29" s="240"/>
      <c r="B29" s="244"/>
      <c r="C29" s="245"/>
      <c r="D29" s="241"/>
      <c r="E29" s="246" t="s">
        <v>292</v>
      </c>
      <c r="F29" s="419">
        <v>24.5</v>
      </c>
      <c r="G29" s="420">
        <v>24.5</v>
      </c>
      <c r="H29" s="322"/>
      <c r="I29" s="298"/>
      <c r="J29" s="299">
        <f t="shared" si="2"/>
        <v>-24.5</v>
      </c>
      <c r="K29" s="300"/>
      <c r="L29" s="305"/>
      <c r="M29" s="299"/>
      <c r="N29" s="299"/>
      <c r="O29" s="306"/>
      <c r="P29" s="299"/>
      <c r="Q29" s="289"/>
      <c r="R29" s="305">
        <f t="shared" si="8"/>
        <v>24.5</v>
      </c>
      <c r="S29" s="299">
        <f t="shared" si="7"/>
        <v>24.5</v>
      </c>
      <c r="T29" s="299">
        <f t="shared" si="7"/>
        <v>24.5</v>
      </c>
      <c r="U29" s="306"/>
      <c r="V29" s="299">
        <f t="shared" si="5"/>
        <v>-24.5</v>
      </c>
      <c r="W29" s="31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9"/>
      <c r="GF29" s="49"/>
      <c r="GG29" s="49"/>
      <c r="GH29" s="49"/>
      <c r="GI29" s="49"/>
      <c r="GJ29" s="49"/>
      <c r="GK29" s="49"/>
      <c r="GL29" s="49"/>
      <c r="GM29" s="49"/>
      <c r="GN29" s="49"/>
    </row>
    <row r="30" spans="1:196" s="19" customFormat="1" ht="72.599999999999994" customHeight="1" x14ac:dyDescent="0.3">
      <c r="A30" s="159"/>
      <c r="B30" s="144" t="s">
        <v>23</v>
      </c>
      <c r="C30" s="145">
        <v>1020</v>
      </c>
      <c r="D30" s="144" t="s">
        <v>59</v>
      </c>
      <c r="E30" s="176" t="s">
        <v>280</v>
      </c>
      <c r="F30" s="316">
        <v>141349.70000000001</v>
      </c>
      <c r="G30" s="317">
        <v>81755.600000000006</v>
      </c>
      <c r="H30" s="313">
        <v>72987.100000000006</v>
      </c>
      <c r="I30" s="264">
        <f t="shared" si="1"/>
        <v>0.29042379126537332</v>
      </c>
      <c r="J30" s="259">
        <f t="shared" si="2"/>
        <v>-8768.5</v>
      </c>
      <c r="K30" s="260">
        <f t="shared" si="3"/>
        <v>0.89274740812861753</v>
      </c>
      <c r="L30" s="318">
        <v>6245.1</v>
      </c>
      <c r="M30" s="293">
        <v>6766.8</v>
      </c>
      <c r="N30" s="293">
        <v>5514.8</v>
      </c>
      <c r="O30" s="294">
        <v>1644.1</v>
      </c>
      <c r="P30" s="259">
        <f t="shared" si="4"/>
        <v>-3870.7000000000003</v>
      </c>
      <c r="Q30" s="319">
        <f t="shared" si="0"/>
        <v>0.29812504533255962</v>
      </c>
      <c r="R30" s="318">
        <f t="shared" si="8"/>
        <v>147594.80000000002</v>
      </c>
      <c r="S30" s="293">
        <f t="shared" si="7"/>
        <v>148116.5</v>
      </c>
      <c r="T30" s="293">
        <f t="shared" si="7"/>
        <v>87270.400000000009</v>
      </c>
      <c r="U30" s="294">
        <f t="shared" si="9"/>
        <v>74631.200000000012</v>
      </c>
      <c r="V30" s="265">
        <f t="shared" si="5"/>
        <v>-12639.199999999997</v>
      </c>
      <c r="W30" s="319">
        <f t="shared" si="6"/>
        <v>0.85517197125256683</v>
      </c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52"/>
      <c r="GF30" s="52"/>
      <c r="GG30" s="52"/>
      <c r="GH30" s="52"/>
      <c r="GI30" s="52"/>
      <c r="GJ30" s="52"/>
      <c r="GK30" s="52"/>
      <c r="GL30" s="52"/>
      <c r="GM30" s="52"/>
      <c r="GN30" s="52"/>
    </row>
    <row r="31" spans="1:196" s="35" customFormat="1" ht="78" customHeight="1" x14ac:dyDescent="0.3">
      <c r="A31" s="240"/>
      <c r="B31" s="247"/>
      <c r="C31" s="248"/>
      <c r="D31" s="247"/>
      <c r="E31" s="246" t="s">
        <v>291</v>
      </c>
      <c r="F31" s="419">
        <v>79441.600000000006</v>
      </c>
      <c r="G31" s="420">
        <v>46827.3</v>
      </c>
      <c r="H31" s="314">
        <v>46628.9</v>
      </c>
      <c r="I31" s="308">
        <f t="shared" si="1"/>
        <v>0.18554158091681908</v>
      </c>
      <c r="J31" s="299">
        <f t="shared" si="2"/>
        <v>-198.40000000000146</v>
      </c>
      <c r="K31" s="315">
        <f t="shared" si="3"/>
        <v>0.9957631552534526</v>
      </c>
      <c r="L31" s="305">
        <v>1171.7</v>
      </c>
      <c r="M31" s="299">
        <v>1171.7</v>
      </c>
      <c r="N31" s="299">
        <v>1171.7</v>
      </c>
      <c r="O31" s="306"/>
      <c r="P31" s="299">
        <f t="shared" si="4"/>
        <v>-1171.7</v>
      </c>
      <c r="Q31" s="289">
        <f t="shared" si="0"/>
        <v>0</v>
      </c>
      <c r="R31" s="305">
        <f t="shared" si="8"/>
        <v>80613.3</v>
      </c>
      <c r="S31" s="299">
        <f t="shared" si="7"/>
        <v>80613.3</v>
      </c>
      <c r="T31" s="299">
        <f t="shared" si="7"/>
        <v>47999</v>
      </c>
      <c r="U31" s="306">
        <f t="shared" si="9"/>
        <v>46628.9</v>
      </c>
      <c r="V31" s="299">
        <f t="shared" si="5"/>
        <v>-1370.0999999999985</v>
      </c>
      <c r="W31" s="315">
        <f t="shared" si="6"/>
        <v>0.97145565532615263</v>
      </c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5"/>
      <c r="GF31" s="55"/>
      <c r="GG31" s="55"/>
      <c r="GH31" s="55"/>
      <c r="GI31" s="55"/>
      <c r="GJ31" s="55"/>
      <c r="GK31" s="55"/>
      <c r="GL31" s="55"/>
      <c r="GM31" s="55"/>
      <c r="GN31" s="55"/>
    </row>
    <row r="32" spans="1:196" s="36" customFormat="1" ht="66" customHeight="1" x14ac:dyDescent="0.3">
      <c r="A32" s="249"/>
      <c r="B32" s="247"/>
      <c r="C32" s="248"/>
      <c r="D32" s="247"/>
      <c r="E32" s="246" t="s">
        <v>239</v>
      </c>
      <c r="F32" s="305">
        <v>288.3</v>
      </c>
      <c r="G32" s="323">
        <v>288.3</v>
      </c>
      <c r="H32" s="324">
        <v>103.3</v>
      </c>
      <c r="I32" s="298">
        <f t="shared" si="1"/>
        <v>4.1104219290413047E-4</v>
      </c>
      <c r="J32" s="299">
        <f t="shared" si="2"/>
        <v>-185</v>
      </c>
      <c r="K32" s="300">
        <f t="shared" si="3"/>
        <v>0.35830731876517513</v>
      </c>
      <c r="L32" s="417"/>
      <c r="M32" s="390"/>
      <c r="N32" s="390"/>
      <c r="O32" s="325"/>
      <c r="P32" s="299">
        <f t="shared" si="4"/>
        <v>0</v>
      </c>
      <c r="Q32" s="289"/>
      <c r="R32" s="305">
        <f t="shared" ref="R32:R35" si="11">SUM(F32,L32)</f>
        <v>288.3</v>
      </c>
      <c r="S32" s="299">
        <f t="shared" si="7"/>
        <v>288.3</v>
      </c>
      <c r="T32" s="299">
        <f t="shared" si="7"/>
        <v>288.3</v>
      </c>
      <c r="U32" s="306">
        <f t="shared" si="7"/>
        <v>103.3</v>
      </c>
      <c r="V32" s="299">
        <f t="shared" si="5"/>
        <v>-185</v>
      </c>
      <c r="W32" s="315">
        <f t="shared" si="6"/>
        <v>0.35830731876517513</v>
      </c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7"/>
      <c r="GF32" s="57"/>
      <c r="GG32" s="57"/>
      <c r="GH32" s="57"/>
      <c r="GI32" s="57"/>
      <c r="GJ32" s="57"/>
      <c r="GK32" s="57"/>
      <c r="GL32" s="57"/>
      <c r="GM32" s="57"/>
      <c r="GN32" s="57"/>
    </row>
    <row r="33" spans="1:196" s="36" customFormat="1" ht="81" customHeight="1" x14ac:dyDescent="0.3">
      <c r="A33" s="249"/>
      <c r="B33" s="247"/>
      <c r="C33" s="248"/>
      <c r="D33" s="247"/>
      <c r="E33" s="246" t="s">
        <v>294</v>
      </c>
      <c r="F33" s="326">
        <v>674</v>
      </c>
      <c r="G33" s="421">
        <v>99.5</v>
      </c>
      <c r="H33" s="325"/>
      <c r="I33" s="308">
        <f t="shared" si="1"/>
        <v>0</v>
      </c>
      <c r="J33" s="299">
        <f t="shared" si="2"/>
        <v>-99.5</v>
      </c>
      <c r="K33" s="300"/>
      <c r="L33" s="326">
        <v>118.1</v>
      </c>
      <c r="M33" s="323">
        <v>118.1</v>
      </c>
      <c r="N33" s="323">
        <v>118.1</v>
      </c>
      <c r="O33" s="324"/>
      <c r="P33" s="299">
        <f t="shared" si="4"/>
        <v>-118.1</v>
      </c>
      <c r="Q33" s="289">
        <f t="shared" si="0"/>
        <v>0</v>
      </c>
      <c r="R33" s="326">
        <f t="shared" si="11"/>
        <v>792.1</v>
      </c>
      <c r="S33" s="323">
        <f t="shared" si="7"/>
        <v>792.1</v>
      </c>
      <c r="T33" s="323">
        <f t="shared" si="7"/>
        <v>217.6</v>
      </c>
      <c r="U33" s="324">
        <f t="shared" si="7"/>
        <v>0</v>
      </c>
      <c r="V33" s="299">
        <f t="shared" si="5"/>
        <v>-217.6</v>
      </c>
      <c r="W33" s="300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7"/>
      <c r="GF33" s="57"/>
      <c r="GG33" s="57"/>
      <c r="GH33" s="57"/>
      <c r="GI33" s="57"/>
      <c r="GJ33" s="57"/>
      <c r="GK33" s="57"/>
      <c r="GL33" s="57"/>
      <c r="GM33" s="57"/>
      <c r="GN33" s="57"/>
    </row>
    <row r="34" spans="1:196" s="36" customFormat="1" ht="84" customHeight="1" x14ac:dyDescent="0.3">
      <c r="A34" s="249"/>
      <c r="B34" s="247"/>
      <c r="C34" s="248"/>
      <c r="D34" s="247"/>
      <c r="E34" s="246" t="s">
        <v>292</v>
      </c>
      <c r="F34" s="422">
        <v>57.7</v>
      </c>
      <c r="G34" s="421">
        <v>57.7</v>
      </c>
      <c r="H34" s="391"/>
      <c r="I34" s="298">
        <f t="shared" si="1"/>
        <v>0</v>
      </c>
      <c r="J34" s="299">
        <f t="shared" si="2"/>
        <v>-57.7</v>
      </c>
      <c r="K34" s="300"/>
      <c r="L34" s="326"/>
      <c r="M34" s="323"/>
      <c r="N34" s="323"/>
      <c r="O34" s="324"/>
      <c r="P34" s="299">
        <f t="shared" si="4"/>
        <v>0</v>
      </c>
      <c r="Q34" s="289"/>
      <c r="R34" s="326">
        <f t="shared" si="11"/>
        <v>57.7</v>
      </c>
      <c r="S34" s="323">
        <f t="shared" si="7"/>
        <v>57.7</v>
      </c>
      <c r="T34" s="323">
        <f t="shared" si="7"/>
        <v>57.7</v>
      </c>
      <c r="U34" s="324">
        <f t="shared" si="7"/>
        <v>0</v>
      </c>
      <c r="V34" s="299">
        <f t="shared" si="5"/>
        <v>-57.7</v>
      </c>
      <c r="W34" s="300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7"/>
      <c r="GF34" s="57"/>
      <c r="GG34" s="57"/>
      <c r="GH34" s="57"/>
      <c r="GI34" s="57"/>
      <c r="GJ34" s="57"/>
      <c r="GK34" s="57"/>
      <c r="GL34" s="57"/>
      <c r="GM34" s="57"/>
      <c r="GN34" s="57"/>
    </row>
    <row r="35" spans="1:196" s="36" customFormat="1" ht="81.599999999999994" customHeight="1" x14ac:dyDescent="0.3">
      <c r="A35" s="249"/>
      <c r="B35" s="247"/>
      <c r="C35" s="248"/>
      <c r="D35" s="247"/>
      <c r="E35" s="246" t="s">
        <v>289</v>
      </c>
      <c r="F35" s="305">
        <v>4117.1000000000004</v>
      </c>
      <c r="G35" s="299">
        <v>1972.2</v>
      </c>
      <c r="H35" s="306">
        <v>1972.2</v>
      </c>
      <c r="I35" s="308">
        <f t="shared" si="1"/>
        <v>7.8476032221251324E-3</v>
      </c>
      <c r="J35" s="299">
        <f t="shared" si="2"/>
        <v>0</v>
      </c>
      <c r="K35" s="300">
        <f t="shared" si="3"/>
        <v>1</v>
      </c>
      <c r="L35" s="326"/>
      <c r="M35" s="323"/>
      <c r="N35" s="323"/>
      <c r="O35" s="327"/>
      <c r="P35" s="328">
        <f t="shared" si="4"/>
        <v>0</v>
      </c>
      <c r="Q35" s="289"/>
      <c r="R35" s="326">
        <f t="shared" si="11"/>
        <v>4117.1000000000004</v>
      </c>
      <c r="S35" s="323">
        <f t="shared" si="7"/>
        <v>4117.1000000000004</v>
      </c>
      <c r="T35" s="323">
        <f t="shared" si="7"/>
        <v>1972.2</v>
      </c>
      <c r="U35" s="324">
        <f t="shared" si="7"/>
        <v>1972.2</v>
      </c>
      <c r="V35" s="299">
        <f t="shared" si="5"/>
        <v>0</v>
      </c>
      <c r="W35" s="300">
        <f t="shared" si="6"/>
        <v>1</v>
      </c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7"/>
      <c r="GF35" s="57"/>
      <c r="GG35" s="57"/>
      <c r="GH35" s="57"/>
      <c r="GI35" s="57"/>
      <c r="GJ35" s="57"/>
      <c r="GK35" s="57"/>
      <c r="GL35" s="57"/>
      <c r="GM35" s="57"/>
      <c r="GN35" s="57"/>
    </row>
    <row r="36" spans="1:196" s="7" customFormat="1" ht="89.45" customHeight="1" x14ac:dyDescent="0.25">
      <c r="A36" s="162"/>
      <c r="B36" s="146" t="s">
        <v>24</v>
      </c>
      <c r="C36" s="147">
        <v>1070</v>
      </c>
      <c r="D36" s="146" t="s">
        <v>65</v>
      </c>
      <c r="E36" s="375" t="s">
        <v>281</v>
      </c>
      <c r="F36" s="266">
        <v>558.1</v>
      </c>
      <c r="G36" s="267">
        <v>356.3</v>
      </c>
      <c r="H36" s="313">
        <v>250.6</v>
      </c>
      <c r="I36" s="264">
        <f t="shared" si="1"/>
        <v>9.9716528114012675E-4</v>
      </c>
      <c r="J36" s="259">
        <f t="shared" si="2"/>
        <v>-105.70000000000002</v>
      </c>
      <c r="K36" s="260">
        <f t="shared" si="3"/>
        <v>0.70333988212180742</v>
      </c>
      <c r="L36" s="261"/>
      <c r="M36" s="293"/>
      <c r="N36" s="293"/>
      <c r="O36" s="294"/>
      <c r="P36" s="259">
        <f t="shared" si="4"/>
        <v>0</v>
      </c>
      <c r="Q36" s="285"/>
      <c r="R36" s="261">
        <f t="shared" si="8"/>
        <v>558.1</v>
      </c>
      <c r="S36" s="293">
        <f t="shared" si="7"/>
        <v>558.1</v>
      </c>
      <c r="T36" s="259">
        <f t="shared" si="7"/>
        <v>356.3</v>
      </c>
      <c r="U36" s="294">
        <f t="shared" si="9"/>
        <v>250.6</v>
      </c>
      <c r="V36" s="259">
        <f t="shared" si="5"/>
        <v>-105.70000000000002</v>
      </c>
      <c r="W36" s="295">
        <f t="shared" si="6"/>
        <v>0.70333988212180742</v>
      </c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28"/>
      <c r="GF36" s="28"/>
      <c r="GG36" s="28"/>
      <c r="GH36" s="28"/>
      <c r="GI36" s="28"/>
      <c r="GJ36" s="28"/>
      <c r="GK36" s="28"/>
      <c r="GL36" s="28"/>
      <c r="GM36" s="28"/>
      <c r="GN36" s="28"/>
    </row>
    <row r="37" spans="1:196" s="34" customFormat="1" ht="49.9" customHeight="1" x14ac:dyDescent="0.3">
      <c r="A37" s="240"/>
      <c r="B37" s="247"/>
      <c r="C37" s="248"/>
      <c r="D37" s="247"/>
      <c r="E37" s="246" t="s">
        <v>273</v>
      </c>
      <c r="F37" s="419">
        <v>507.3</v>
      </c>
      <c r="G37" s="420">
        <v>328.9</v>
      </c>
      <c r="H37" s="314">
        <v>240.5</v>
      </c>
      <c r="I37" s="308">
        <f t="shared" ref="I37:I95" si="12">H37/$H$6</f>
        <v>9.5697625743894853E-4</v>
      </c>
      <c r="J37" s="299">
        <f t="shared" ref="J37:J86" si="13">H37-G37</f>
        <v>-88.399999999999977</v>
      </c>
      <c r="K37" s="300">
        <f t="shared" ref="K37:K103" si="14">H37/G37</f>
        <v>0.73122529644268774</v>
      </c>
      <c r="L37" s="301"/>
      <c r="M37" s="302"/>
      <c r="N37" s="302"/>
      <c r="O37" s="329"/>
      <c r="P37" s="299">
        <f t="shared" ref="P37:P86" si="15">O37-N37</f>
        <v>0</v>
      </c>
      <c r="Q37" s="289"/>
      <c r="R37" s="305">
        <f>SUM(F37,L37)</f>
        <v>507.3</v>
      </c>
      <c r="S37" s="299">
        <f>SUM(F37,M37)</f>
        <v>507.3</v>
      </c>
      <c r="T37" s="299">
        <f t="shared" si="7"/>
        <v>328.9</v>
      </c>
      <c r="U37" s="306">
        <f>SUM(H37,O37)</f>
        <v>240.5</v>
      </c>
      <c r="V37" s="299">
        <f t="shared" ref="V37:V96" si="16">U37-T37</f>
        <v>-88.399999999999977</v>
      </c>
      <c r="W37" s="300">
        <f t="shared" si="6"/>
        <v>0.73122529644268774</v>
      </c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9"/>
      <c r="GF37" s="49"/>
      <c r="GG37" s="49"/>
      <c r="GH37" s="49"/>
      <c r="GI37" s="49"/>
      <c r="GJ37" s="49"/>
      <c r="GK37" s="49"/>
      <c r="GL37" s="49"/>
      <c r="GM37" s="49"/>
      <c r="GN37" s="49"/>
    </row>
    <row r="38" spans="1:196" s="34" customFormat="1" ht="80.45" hidden="1" customHeight="1" x14ac:dyDescent="0.3">
      <c r="A38" s="240"/>
      <c r="B38" s="247"/>
      <c r="C38" s="248"/>
      <c r="D38" s="247"/>
      <c r="E38" s="246" t="s">
        <v>250</v>
      </c>
      <c r="F38" s="320"/>
      <c r="G38" s="321"/>
      <c r="H38" s="322"/>
      <c r="I38" s="308">
        <f t="shared" si="12"/>
        <v>0</v>
      </c>
      <c r="J38" s="299">
        <f t="shared" si="13"/>
        <v>0</v>
      </c>
      <c r="K38" s="300"/>
      <c r="L38" s="305"/>
      <c r="M38" s="299"/>
      <c r="N38" s="299"/>
      <c r="O38" s="306"/>
      <c r="P38" s="299">
        <f t="shared" si="15"/>
        <v>0</v>
      </c>
      <c r="Q38" s="285" t="e">
        <f t="shared" si="0"/>
        <v>#DIV/0!</v>
      </c>
      <c r="R38" s="305">
        <f>SUM(F38,L38)</f>
        <v>0</v>
      </c>
      <c r="S38" s="299">
        <f>SUM(F38,M38)</f>
        <v>0</v>
      </c>
      <c r="T38" s="299">
        <f t="shared" si="7"/>
        <v>0</v>
      </c>
      <c r="U38" s="306">
        <f>SUM(H38,O38)</f>
        <v>0</v>
      </c>
      <c r="V38" s="299">
        <f t="shared" si="16"/>
        <v>0</v>
      </c>
      <c r="W38" s="31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9"/>
      <c r="GF38" s="49"/>
      <c r="GG38" s="49"/>
      <c r="GH38" s="49"/>
      <c r="GI38" s="49"/>
      <c r="GJ38" s="49"/>
      <c r="GK38" s="49"/>
      <c r="GL38" s="49"/>
      <c r="GM38" s="49"/>
      <c r="GN38" s="49"/>
    </row>
    <row r="39" spans="1:196" ht="51.6" customHeight="1" x14ac:dyDescent="0.25">
      <c r="A39" s="162"/>
      <c r="B39" s="148" t="s">
        <v>25</v>
      </c>
      <c r="C39" s="136" t="s">
        <v>62</v>
      </c>
      <c r="D39" s="136" t="s">
        <v>63</v>
      </c>
      <c r="E39" s="177" t="s">
        <v>60</v>
      </c>
      <c r="F39" s="266">
        <v>4965.3</v>
      </c>
      <c r="G39" s="267">
        <v>2884.2</v>
      </c>
      <c r="H39" s="313">
        <v>2312.4</v>
      </c>
      <c r="I39" s="264">
        <f t="shared" si="12"/>
        <v>9.2012968719410587E-3</v>
      </c>
      <c r="J39" s="259">
        <f t="shared" si="13"/>
        <v>-571.79999999999973</v>
      </c>
      <c r="K39" s="260">
        <f t="shared" si="14"/>
        <v>0.80174745163303529</v>
      </c>
      <c r="L39" s="261">
        <v>52</v>
      </c>
      <c r="M39" s="293">
        <v>52</v>
      </c>
      <c r="N39" s="293">
        <v>52</v>
      </c>
      <c r="O39" s="294">
        <v>29.9</v>
      </c>
      <c r="P39" s="259">
        <f t="shared" si="15"/>
        <v>-22.1</v>
      </c>
      <c r="Q39" s="319">
        <f t="shared" si="0"/>
        <v>0.57499999999999996</v>
      </c>
      <c r="R39" s="261">
        <f t="shared" si="8"/>
        <v>5017.3</v>
      </c>
      <c r="S39" s="293">
        <f t="shared" si="7"/>
        <v>5017.3</v>
      </c>
      <c r="T39" s="259">
        <f t="shared" si="7"/>
        <v>2936.2</v>
      </c>
      <c r="U39" s="294">
        <f t="shared" si="9"/>
        <v>2342.3000000000002</v>
      </c>
      <c r="V39" s="259">
        <f t="shared" si="16"/>
        <v>-593.89999999999964</v>
      </c>
      <c r="W39" s="295">
        <f t="shared" si="6"/>
        <v>0.79773176214154362</v>
      </c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</row>
    <row r="40" spans="1:196" ht="36" customHeight="1" x14ac:dyDescent="0.25">
      <c r="A40" s="162"/>
      <c r="B40" s="148"/>
      <c r="C40" s="136" t="s">
        <v>150</v>
      </c>
      <c r="D40" s="136" t="s">
        <v>63</v>
      </c>
      <c r="E40" s="169" t="s">
        <v>282</v>
      </c>
      <c r="F40" s="266">
        <v>7443.5</v>
      </c>
      <c r="G40" s="267">
        <v>4560.3999999999996</v>
      </c>
      <c r="H40" s="313">
        <v>4319.5</v>
      </c>
      <c r="I40" s="264">
        <f t="shared" si="12"/>
        <v>1.718777107695442E-2</v>
      </c>
      <c r="J40" s="259">
        <f t="shared" si="13"/>
        <v>-240.89999999999964</v>
      </c>
      <c r="K40" s="260">
        <f t="shared" si="14"/>
        <v>0.94717568634330329</v>
      </c>
      <c r="L40" s="261">
        <v>364.1</v>
      </c>
      <c r="M40" s="293">
        <v>364.1</v>
      </c>
      <c r="N40" s="293">
        <v>230.3</v>
      </c>
      <c r="O40" s="294">
        <v>230.3</v>
      </c>
      <c r="P40" s="259">
        <f t="shared" si="15"/>
        <v>0</v>
      </c>
      <c r="Q40" s="260">
        <f>O40/N40</f>
        <v>1</v>
      </c>
      <c r="R40" s="261">
        <f t="shared" si="8"/>
        <v>7807.6</v>
      </c>
      <c r="S40" s="293">
        <f t="shared" si="7"/>
        <v>7807.6</v>
      </c>
      <c r="T40" s="259">
        <f t="shared" si="7"/>
        <v>4790.7</v>
      </c>
      <c r="U40" s="294">
        <f t="shared" si="9"/>
        <v>4549.8</v>
      </c>
      <c r="V40" s="259">
        <f t="shared" si="16"/>
        <v>-240.89999999999964</v>
      </c>
      <c r="W40" s="295">
        <f t="shared" si="6"/>
        <v>0.94971507295384816</v>
      </c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</row>
    <row r="41" spans="1:196" ht="32.25" customHeight="1" x14ac:dyDescent="0.25">
      <c r="A41" s="162"/>
      <c r="B41" s="148" t="s">
        <v>26</v>
      </c>
      <c r="C41" s="136" t="s">
        <v>64</v>
      </c>
      <c r="D41" s="136" t="s">
        <v>61</v>
      </c>
      <c r="E41" s="177" t="s">
        <v>283</v>
      </c>
      <c r="F41" s="266">
        <v>1865.5</v>
      </c>
      <c r="G41" s="267">
        <v>996.3</v>
      </c>
      <c r="H41" s="313">
        <v>880.2</v>
      </c>
      <c r="I41" s="264">
        <f t="shared" si="12"/>
        <v>3.5024137288888254E-3</v>
      </c>
      <c r="J41" s="259">
        <f t="shared" si="13"/>
        <v>-116.09999999999991</v>
      </c>
      <c r="K41" s="260">
        <f t="shared" si="14"/>
        <v>0.88346883468834692</v>
      </c>
      <c r="L41" s="261">
        <v>20</v>
      </c>
      <c r="M41" s="293">
        <v>20</v>
      </c>
      <c r="N41" s="293">
        <v>20</v>
      </c>
      <c r="O41" s="294"/>
      <c r="P41" s="259">
        <f t="shared" si="15"/>
        <v>-20</v>
      </c>
      <c r="Q41" s="260"/>
      <c r="R41" s="261">
        <f t="shared" si="8"/>
        <v>1885.5</v>
      </c>
      <c r="S41" s="293">
        <f t="shared" si="7"/>
        <v>1885.5</v>
      </c>
      <c r="T41" s="259">
        <f t="shared" si="7"/>
        <v>1016.3</v>
      </c>
      <c r="U41" s="294">
        <f t="shared" si="9"/>
        <v>880.2</v>
      </c>
      <c r="V41" s="259">
        <f t="shared" si="16"/>
        <v>-136.09999999999991</v>
      </c>
      <c r="W41" s="295">
        <f t="shared" si="6"/>
        <v>0.86608284955229764</v>
      </c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</row>
    <row r="42" spans="1:196" ht="37.9" customHeight="1" x14ac:dyDescent="0.25">
      <c r="A42" s="162"/>
      <c r="B42" s="148" t="s">
        <v>27</v>
      </c>
      <c r="C42" s="136" t="s">
        <v>137</v>
      </c>
      <c r="D42" s="136" t="s">
        <v>61</v>
      </c>
      <c r="E42" s="177" t="s">
        <v>138</v>
      </c>
      <c r="F42" s="266">
        <v>6482.9</v>
      </c>
      <c r="G42" s="267">
        <v>3695.1</v>
      </c>
      <c r="H42" s="313">
        <v>3070.3</v>
      </c>
      <c r="I42" s="264">
        <f t="shared" si="12"/>
        <v>1.2217065294032449E-2</v>
      </c>
      <c r="J42" s="259">
        <f t="shared" si="13"/>
        <v>-624.79999999999973</v>
      </c>
      <c r="K42" s="260">
        <f t="shared" si="14"/>
        <v>0.83091120673324137</v>
      </c>
      <c r="L42" s="261">
        <v>69.599999999999994</v>
      </c>
      <c r="M42" s="293">
        <v>69.599999999999994</v>
      </c>
      <c r="N42" s="293">
        <v>69.599999999999994</v>
      </c>
      <c r="O42" s="294"/>
      <c r="P42" s="259">
        <f t="shared" si="15"/>
        <v>-69.599999999999994</v>
      </c>
      <c r="Q42" s="260"/>
      <c r="R42" s="261">
        <f t="shared" si="8"/>
        <v>6552.5</v>
      </c>
      <c r="S42" s="293">
        <f t="shared" si="7"/>
        <v>6552.5</v>
      </c>
      <c r="T42" s="259">
        <f t="shared" si="7"/>
        <v>3764.7</v>
      </c>
      <c r="U42" s="294">
        <f t="shared" si="9"/>
        <v>3070.3</v>
      </c>
      <c r="V42" s="259">
        <f t="shared" si="16"/>
        <v>-694.39999999999964</v>
      </c>
      <c r="W42" s="295">
        <f t="shared" si="6"/>
        <v>0.81554971179642477</v>
      </c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</row>
    <row r="43" spans="1:196" ht="18.75" customHeight="1" x14ac:dyDescent="0.25">
      <c r="A43" s="162"/>
      <c r="B43" s="148" t="s">
        <v>27</v>
      </c>
      <c r="C43" s="136" t="s">
        <v>169</v>
      </c>
      <c r="D43" s="136" t="s">
        <v>61</v>
      </c>
      <c r="E43" s="177" t="s">
        <v>170</v>
      </c>
      <c r="F43" s="266">
        <v>10.9</v>
      </c>
      <c r="G43" s="267">
        <v>5.5</v>
      </c>
      <c r="H43" s="313">
        <v>5.3</v>
      </c>
      <c r="I43" s="395">
        <f t="shared" si="12"/>
        <v>2.108928966497475E-5</v>
      </c>
      <c r="J43" s="259">
        <f t="shared" si="13"/>
        <v>-0.20000000000000018</v>
      </c>
      <c r="K43" s="260">
        <f t="shared" si="14"/>
        <v>0.96363636363636362</v>
      </c>
      <c r="L43" s="261"/>
      <c r="M43" s="293"/>
      <c r="N43" s="293"/>
      <c r="O43" s="294"/>
      <c r="P43" s="259">
        <f t="shared" si="15"/>
        <v>0</v>
      </c>
      <c r="Q43" s="260"/>
      <c r="R43" s="261">
        <f t="shared" si="8"/>
        <v>10.9</v>
      </c>
      <c r="S43" s="293">
        <f t="shared" si="7"/>
        <v>10.9</v>
      </c>
      <c r="T43" s="259">
        <f t="shared" si="7"/>
        <v>5.5</v>
      </c>
      <c r="U43" s="294">
        <f t="shared" si="9"/>
        <v>5.3</v>
      </c>
      <c r="V43" s="259">
        <f t="shared" si="16"/>
        <v>-0.20000000000000018</v>
      </c>
      <c r="W43" s="295">
        <f t="shared" si="6"/>
        <v>0.96363636363636362</v>
      </c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</row>
    <row r="44" spans="1:196" ht="32.25" customHeight="1" x14ac:dyDescent="0.25">
      <c r="A44" s="162"/>
      <c r="B44" s="148" t="s">
        <v>27</v>
      </c>
      <c r="C44" s="136" t="s">
        <v>219</v>
      </c>
      <c r="D44" s="137" t="s">
        <v>61</v>
      </c>
      <c r="E44" s="177" t="s">
        <v>220</v>
      </c>
      <c r="F44" s="266">
        <v>1590.1</v>
      </c>
      <c r="G44" s="267">
        <v>1051.3</v>
      </c>
      <c r="H44" s="313">
        <v>829.5</v>
      </c>
      <c r="I44" s="264">
        <f t="shared" si="12"/>
        <v>3.3006727881314253E-3</v>
      </c>
      <c r="J44" s="259">
        <f t="shared" si="13"/>
        <v>-221.79999999999995</v>
      </c>
      <c r="K44" s="260">
        <f t="shared" si="14"/>
        <v>0.78902311423951299</v>
      </c>
      <c r="L44" s="261"/>
      <c r="M44" s="259">
        <v>0.2</v>
      </c>
      <c r="N44" s="259">
        <v>0.2</v>
      </c>
      <c r="O44" s="294">
        <v>0.2</v>
      </c>
      <c r="P44" s="259">
        <f t="shared" si="15"/>
        <v>0</v>
      </c>
      <c r="Q44" s="260">
        <f>O44/N44</f>
        <v>1</v>
      </c>
      <c r="R44" s="261">
        <f t="shared" si="8"/>
        <v>1590.1</v>
      </c>
      <c r="S44" s="293">
        <f t="shared" si="7"/>
        <v>1590.3</v>
      </c>
      <c r="T44" s="259">
        <f t="shared" si="7"/>
        <v>1051.5</v>
      </c>
      <c r="U44" s="294">
        <f t="shared" si="9"/>
        <v>829.7</v>
      </c>
      <c r="V44" s="259">
        <f t="shared" si="16"/>
        <v>-221.79999999999995</v>
      </c>
      <c r="W44" s="295">
        <f t="shared" si="6"/>
        <v>0.78906324298621022</v>
      </c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</row>
    <row r="45" spans="1:196" s="34" customFormat="1" ht="63.75" customHeight="1" x14ac:dyDescent="0.3">
      <c r="A45" s="240"/>
      <c r="B45" s="247"/>
      <c r="C45" s="242"/>
      <c r="D45" s="242"/>
      <c r="E45" s="250" t="s">
        <v>245</v>
      </c>
      <c r="F45" s="419">
        <v>935.1</v>
      </c>
      <c r="G45" s="420">
        <v>538.5</v>
      </c>
      <c r="H45" s="314">
        <v>350</v>
      </c>
      <c r="I45" s="308">
        <f t="shared" si="12"/>
        <v>1.3926889401398418E-3</v>
      </c>
      <c r="J45" s="299">
        <f t="shared" si="13"/>
        <v>-188.5</v>
      </c>
      <c r="K45" s="300">
        <f t="shared" si="14"/>
        <v>0.64995357474466109</v>
      </c>
      <c r="L45" s="305"/>
      <c r="M45" s="299"/>
      <c r="N45" s="299"/>
      <c r="O45" s="306"/>
      <c r="P45" s="287">
        <f t="shared" si="15"/>
        <v>0</v>
      </c>
      <c r="Q45" s="315"/>
      <c r="R45" s="305">
        <f t="shared" si="8"/>
        <v>935.1</v>
      </c>
      <c r="S45" s="299">
        <f t="shared" si="7"/>
        <v>935.1</v>
      </c>
      <c r="T45" s="299">
        <f t="shared" si="7"/>
        <v>538.5</v>
      </c>
      <c r="U45" s="306">
        <f t="shared" si="9"/>
        <v>350</v>
      </c>
      <c r="V45" s="299">
        <f t="shared" si="16"/>
        <v>-188.5</v>
      </c>
      <c r="W45" s="300">
        <f t="shared" si="6"/>
        <v>0.64995357474466109</v>
      </c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9"/>
      <c r="GF45" s="49"/>
      <c r="GG45" s="49"/>
      <c r="GH45" s="49"/>
      <c r="GI45" s="49"/>
      <c r="GJ45" s="49"/>
      <c r="GK45" s="49"/>
      <c r="GL45" s="49"/>
      <c r="GM45" s="49"/>
      <c r="GN45" s="49"/>
    </row>
    <row r="46" spans="1:196" s="4" customFormat="1" ht="27" customHeight="1" x14ac:dyDescent="0.25">
      <c r="A46" s="236">
        <v>3</v>
      </c>
      <c r="B46" s="149" t="s">
        <v>43</v>
      </c>
      <c r="C46" s="149" t="s">
        <v>116</v>
      </c>
      <c r="D46" s="149"/>
      <c r="E46" s="171" t="s">
        <v>44</v>
      </c>
      <c r="F46" s="252">
        <f>F47+F50+F51+F52+F55+F56+F58</f>
        <v>31227.699999999997</v>
      </c>
      <c r="G46" s="253">
        <f>G47+G50+G51+G52+G55+G56+G58</f>
        <v>28455.1</v>
      </c>
      <c r="H46" s="283">
        <f>H47+H50+H51+H52+H55+H56+H58</f>
        <v>26402</v>
      </c>
      <c r="I46" s="254">
        <f t="shared" si="12"/>
        <v>0.10505649542163459</v>
      </c>
      <c r="J46" s="253">
        <f t="shared" si="13"/>
        <v>-2053.0999999999985</v>
      </c>
      <c r="K46" s="255">
        <f t="shared" si="14"/>
        <v>0.92784773204100501</v>
      </c>
      <c r="L46" s="252">
        <f>L47+L50+L51+L52+L55+L56+L58</f>
        <v>1959.9</v>
      </c>
      <c r="M46" s="253">
        <f>M47+M50+M51+M52+M55+M56+M58</f>
        <v>4560.3</v>
      </c>
      <c r="N46" s="253">
        <f>N47+N50+N51+N52+N55+N56+N58</f>
        <v>3651.9</v>
      </c>
      <c r="O46" s="283">
        <f>O47+O50+O51+O52+O55+O56+O58</f>
        <v>3579.8</v>
      </c>
      <c r="P46" s="253">
        <f t="shared" si="15"/>
        <v>-72.099999999999909</v>
      </c>
      <c r="Q46" s="255">
        <f>O46/N46</f>
        <v>0.98025685259727813</v>
      </c>
      <c r="R46" s="252">
        <f>R47+R50+R51+R52+R55+R56+R58</f>
        <v>33187.599999999999</v>
      </c>
      <c r="S46" s="253">
        <f>S47+S50+S51+S52+S55+S56+S58</f>
        <v>35788.000000000007</v>
      </c>
      <c r="T46" s="253">
        <f>T47+T50+T51+T52+T55+T56+T58</f>
        <v>32107</v>
      </c>
      <c r="U46" s="283">
        <f>U47+U50+U51+U52+U55+U56+U58</f>
        <v>29981.8</v>
      </c>
      <c r="V46" s="253">
        <f t="shared" si="16"/>
        <v>-2125.2000000000007</v>
      </c>
      <c r="W46" s="255">
        <f t="shared" si="6"/>
        <v>0.93380882673560284</v>
      </c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59"/>
      <c r="ER46" s="59"/>
      <c r="ES46" s="59"/>
      <c r="ET46" s="59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59"/>
      <c r="FF46" s="59"/>
      <c r="FG46" s="59"/>
      <c r="FH46" s="59"/>
      <c r="FI46" s="59"/>
      <c r="FJ46" s="59"/>
      <c r="FK46" s="59"/>
      <c r="FL46" s="59"/>
      <c r="FM46" s="59"/>
      <c r="FN46" s="59"/>
      <c r="FO46" s="59"/>
      <c r="FP46" s="59"/>
      <c r="FQ46" s="59"/>
      <c r="FR46" s="59"/>
      <c r="FS46" s="59"/>
      <c r="FT46" s="59"/>
      <c r="FU46" s="59"/>
      <c r="FV46" s="59"/>
      <c r="FW46" s="59"/>
      <c r="FX46" s="59"/>
      <c r="FY46" s="59"/>
      <c r="FZ46" s="59"/>
      <c r="GA46" s="59"/>
      <c r="GB46" s="59"/>
      <c r="GC46" s="59"/>
      <c r="GD46" s="59"/>
      <c r="GE46" s="60"/>
      <c r="GF46" s="60"/>
      <c r="GG46" s="60"/>
      <c r="GH46" s="60"/>
      <c r="GI46" s="60"/>
      <c r="GJ46" s="60"/>
      <c r="GK46" s="60"/>
      <c r="GL46" s="60"/>
      <c r="GM46" s="60"/>
      <c r="GN46" s="60"/>
    </row>
    <row r="47" spans="1:196" ht="37.15" customHeight="1" x14ac:dyDescent="0.25">
      <c r="A47" s="162"/>
      <c r="B47" s="135" t="s">
        <v>45</v>
      </c>
      <c r="C47" s="137" t="s">
        <v>139</v>
      </c>
      <c r="D47" s="137" t="s">
        <v>66</v>
      </c>
      <c r="E47" s="168" t="s">
        <v>68</v>
      </c>
      <c r="F47" s="261">
        <v>25209.5</v>
      </c>
      <c r="G47" s="259">
        <v>25209.5</v>
      </c>
      <c r="H47" s="294">
        <v>23957.8</v>
      </c>
      <c r="I47" s="264">
        <f t="shared" si="12"/>
        <v>9.5330751685949441E-2</v>
      </c>
      <c r="J47" s="259">
        <f t="shared" si="13"/>
        <v>-1251.7000000000007</v>
      </c>
      <c r="K47" s="260">
        <f t="shared" si="14"/>
        <v>0.95034808306392426</v>
      </c>
      <c r="L47" s="261">
        <v>1388</v>
      </c>
      <c r="M47" s="259">
        <v>3988.4</v>
      </c>
      <c r="N47" s="259">
        <v>3080</v>
      </c>
      <c r="O47" s="294">
        <v>3080</v>
      </c>
      <c r="P47" s="259">
        <f t="shared" si="15"/>
        <v>0</v>
      </c>
      <c r="Q47" s="260">
        <f>O47/N47</f>
        <v>1</v>
      </c>
      <c r="R47" s="261">
        <f t="shared" si="8"/>
        <v>26597.5</v>
      </c>
      <c r="S47" s="293">
        <f t="shared" si="7"/>
        <v>29197.9</v>
      </c>
      <c r="T47" s="259">
        <f t="shared" si="7"/>
        <v>28289.5</v>
      </c>
      <c r="U47" s="294">
        <f t="shared" si="9"/>
        <v>27037.8</v>
      </c>
      <c r="V47" s="259">
        <f t="shared" si="16"/>
        <v>-1251.7000000000007</v>
      </c>
      <c r="W47" s="295">
        <f t="shared" si="6"/>
        <v>0.95575390162427754</v>
      </c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</row>
    <row r="48" spans="1:196" s="35" customFormat="1" ht="48.75" customHeight="1" x14ac:dyDescent="0.3">
      <c r="A48" s="240"/>
      <c r="B48" s="241"/>
      <c r="C48" s="242"/>
      <c r="D48" s="242"/>
      <c r="E48" s="251" t="s">
        <v>274</v>
      </c>
      <c r="F48" s="305">
        <v>8221.1</v>
      </c>
      <c r="G48" s="299">
        <v>8221.1</v>
      </c>
      <c r="H48" s="306">
        <v>8187.4</v>
      </c>
      <c r="I48" s="308">
        <f t="shared" si="12"/>
        <v>3.2578575510002691E-2</v>
      </c>
      <c r="J48" s="299">
        <f t="shared" si="13"/>
        <v>-33.700000000000728</v>
      </c>
      <c r="K48" s="300">
        <f t="shared" si="14"/>
        <v>0.99590079186483549</v>
      </c>
      <c r="L48" s="301"/>
      <c r="M48" s="302"/>
      <c r="N48" s="299"/>
      <c r="O48" s="329"/>
      <c r="P48" s="287">
        <f t="shared" si="15"/>
        <v>0</v>
      </c>
      <c r="Q48" s="315"/>
      <c r="R48" s="305">
        <f t="shared" si="8"/>
        <v>8221.1</v>
      </c>
      <c r="S48" s="299">
        <f t="shared" si="7"/>
        <v>8221.1</v>
      </c>
      <c r="T48" s="299">
        <f t="shared" si="7"/>
        <v>8221.1</v>
      </c>
      <c r="U48" s="306">
        <f t="shared" si="9"/>
        <v>8187.4</v>
      </c>
      <c r="V48" s="299">
        <f t="shared" si="16"/>
        <v>-33.700000000000728</v>
      </c>
      <c r="W48" s="300">
        <f t="shared" si="6"/>
        <v>0.99590079186483549</v>
      </c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/>
      <c r="FQ48" s="54"/>
      <c r="FR48" s="54"/>
      <c r="FS48" s="54"/>
      <c r="FT48" s="54"/>
      <c r="FU48" s="54"/>
      <c r="FV48" s="54"/>
      <c r="FW48" s="54"/>
      <c r="FX48" s="54"/>
      <c r="FY48" s="54"/>
      <c r="FZ48" s="54"/>
      <c r="GA48" s="54"/>
      <c r="GB48" s="54"/>
      <c r="GC48" s="54"/>
      <c r="GD48" s="54"/>
      <c r="GE48" s="55"/>
      <c r="GF48" s="55"/>
      <c r="GG48" s="55"/>
      <c r="GH48" s="55"/>
      <c r="GI48" s="55"/>
      <c r="GJ48" s="55"/>
      <c r="GK48" s="55"/>
      <c r="GL48" s="55"/>
      <c r="GM48" s="55"/>
      <c r="GN48" s="55"/>
    </row>
    <row r="49" spans="1:196" s="35" customFormat="1" ht="61.15" hidden="1" customHeight="1" x14ac:dyDescent="0.3">
      <c r="A49" s="240"/>
      <c r="B49" s="241"/>
      <c r="C49" s="242"/>
      <c r="D49" s="242"/>
      <c r="E49" s="251" t="s">
        <v>240</v>
      </c>
      <c r="F49" s="305"/>
      <c r="G49" s="299"/>
      <c r="H49" s="306"/>
      <c r="I49" s="308">
        <f t="shared" si="12"/>
        <v>0</v>
      </c>
      <c r="J49" s="299">
        <f t="shared" si="13"/>
        <v>0</v>
      </c>
      <c r="K49" s="300" t="e">
        <f t="shared" si="14"/>
        <v>#DIV/0!</v>
      </c>
      <c r="L49" s="301"/>
      <c r="M49" s="302"/>
      <c r="N49" s="299"/>
      <c r="O49" s="329"/>
      <c r="P49" s="287">
        <f t="shared" si="15"/>
        <v>0</v>
      </c>
      <c r="Q49" s="315"/>
      <c r="R49" s="305">
        <f>SUM(F49,L49)</f>
        <v>0</v>
      </c>
      <c r="S49" s="299">
        <f>SUM(F49,M49)</f>
        <v>0</v>
      </c>
      <c r="T49" s="299">
        <f t="shared" si="7"/>
        <v>0</v>
      </c>
      <c r="U49" s="306">
        <f t="shared" si="7"/>
        <v>0</v>
      </c>
      <c r="V49" s="299">
        <f t="shared" si="16"/>
        <v>0</v>
      </c>
      <c r="W49" s="300" t="e">
        <f t="shared" si="6"/>
        <v>#DIV/0!</v>
      </c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/>
      <c r="FQ49" s="54"/>
      <c r="FR49" s="54"/>
      <c r="FS49" s="54"/>
      <c r="FT49" s="54"/>
      <c r="FU49" s="54"/>
      <c r="FV49" s="54"/>
      <c r="FW49" s="54"/>
      <c r="FX49" s="54"/>
      <c r="FY49" s="54"/>
      <c r="FZ49" s="54"/>
      <c r="GA49" s="54"/>
      <c r="GB49" s="54"/>
      <c r="GC49" s="54"/>
      <c r="GD49" s="54"/>
      <c r="GE49" s="55"/>
      <c r="GF49" s="55"/>
      <c r="GG49" s="55"/>
      <c r="GH49" s="55"/>
      <c r="GI49" s="55"/>
      <c r="GJ49" s="55"/>
      <c r="GK49" s="55"/>
      <c r="GL49" s="55"/>
      <c r="GM49" s="55"/>
      <c r="GN49" s="55"/>
    </row>
    <row r="50" spans="1:196" s="19" customFormat="1" ht="49.9" customHeight="1" x14ac:dyDescent="0.25">
      <c r="A50" s="159"/>
      <c r="B50" s="150" t="s">
        <v>47</v>
      </c>
      <c r="C50" s="150" t="s">
        <v>191</v>
      </c>
      <c r="D50" s="143" t="s">
        <v>192</v>
      </c>
      <c r="E50" s="179" t="s">
        <v>190</v>
      </c>
      <c r="F50" s="318">
        <v>307</v>
      </c>
      <c r="G50" s="293">
        <v>145.6</v>
      </c>
      <c r="H50" s="294">
        <v>27</v>
      </c>
      <c r="I50" s="258">
        <f t="shared" si="12"/>
        <v>1.0743600395364495E-4</v>
      </c>
      <c r="J50" s="259">
        <f t="shared" si="13"/>
        <v>-118.6</v>
      </c>
      <c r="K50" s="260">
        <f t="shared" si="14"/>
        <v>0.18543956043956045</v>
      </c>
      <c r="L50" s="318">
        <v>571.9</v>
      </c>
      <c r="M50" s="293">
        <v>571.9</v>
      </c>
      <c r="N50" s="293">
        <v>571.9</v>
      </c>
      <c r="O50" s="294">
        <v>499.8</v>
      </c>
      <c r="P50" s="259">
        <f t="shared" si="15"/>
        <v>-72.099999999999966</v>
      </c>
      <c r="Q50" s="260">
        <f>O50/N50</f>
        <v>0.87392900856793154</v>
      </c>
      <c r="R50" s="318">
        <f>SUM(F50,L50)</f>
        <v>878.9</v>
      </c>
      <c r="S50" s="293">
        <f>SUM(F50,M50)</f>
        <v>878.9</v>
      </c>
      <c r="T50" s="293">
        <f t="shared" si="7"/>
        <v>717.5</v>
      </c>
      <c r="U50" s="294">
        <f t="shared" si="7"/>
        <v>526.79999999999995</v>
      </c>
      <c r="V50" s="259">
        <f t="shared" si="16"/>
        <v>-190.70000000000005</v>
      </c>
      <c r="W50" s="295">
        <f t="shared" si="6"/>
        <v>0.73421602787456441</v>
      </c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52"/>
      <c r="GF50" s="52"/>
      <c r="GG50" s="52"/>
      <c r="GH50" s="52"/>
      <c r="GI50" s="52"/>
      <c r="GJ50" s="52"/>
      <c r="GK50" s="52"/>
      <c r="GL50" s="52"/>
      <c r="GM50" s="52"/>
      <c r="GN50" s="52"/>
    </row>
    <row r="51" spans="1:196" s="19" customFormat="1" ht="33.75" customHeight="1" x14ac:dyDescent="0.25">
      <c r="A51" s="159"/>
      <c r="B51" s="150" t="s">
        <v>47</v>
      </c>
      <c r="C51" s="150" t="s">
        <v>140</v>
      </c>
      <c r="D51" s="150" t="s">
        <v>67</v>
      </c>
      <c r="E51" s="179" t="s">
        <v>51</v>
      </c>
      <c r="F51" s="318">
        <v>80</v>
      </c>
      <c r="G51" s="293"/>
      <c r="H51" s="294"/>
      <c r="I51" s="258">
        <f t="shared" si="12"/>
        <v>0</v>
      </c>
      <c r="J51" s="259">
        <f t="shared" si="13"/>
        <v>0</v>
      </c>
      <c r="K51" s="260"/>
      <c r="L51" s="330"/>
      <c r="M51" s="291"/>
      <c r="N51" s="293"/>
      <c r="O51" s="311"/>
      <c r="P51" s="259">
        <f t="shared" si="15"/>
        <v>0</v>
      </c>
      <c r="Q51" s="260"/>
      <c r="R51" s="318">
        <f t="shared" si="8"/>
        <v>80</v>
      </c>
      <c r="S51" s="293">
        <f t="shared" si="7"/>
        <v>80</v>
      </c>
      <c r="T51" s="293">
        <f t="shared" si="7"/>
        <v>0</v>
      </c>
      <c r="U51" s="294">
        <f t="shared" si="9"/>
        <v>0</v>
      </c>
      <c r="V51" s="259">
        <f t="shared" si="16"/>
        <v>0</v>
      </c>
      <c r="W51" s="295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52"/>
      <c r="GF51" s="52"/>
      <c r="GG51" s="52"/>
      <c r="GH51" s="52"/>
      <c r="GI51" s="52"/>
      <c r="GJ51" s="52"/>
      <c r="GK51" s="52"/>
      <c r="GL51" s="52"/>
      <c r="GM51" s="52"/>
      <c r="GN51" s="52"/>
    </row>
    <row r="52" spans="1:196" s="19" customFormat="1" ht="33" customHeight="1" x14ac:dyDescent="0.25">
      <c r="A52" s="159"/>
      <c r="B52" s="150" t="s">
        <v>48</v>
      </c>
      <c r="C52" s="150" t="s">
        <v>141</v>
      </c>
      <c r="D52" s="150" t="s">
        <v>67</v>
      </c>
      <c r="E52" s="179" t="s">
        <v>142</v>
      </c>
      <c r="F52" s="318">
        <v>1102.5999999999999</v>
      </c>
      <c r="G52" s="293">
        <v>800.6</v>
      </c>
      <c r="H52" s="294">
        <v>594.29999999999995</v>
      </c>
      <c r="I52" s="264">
        <f t="shared" si="12"/>
        <v>2.3647858203574516E-3</v>
      </c>
      <c r="J52" s="259">
        <f t="shared" si="13"/>
        <v>-206.30000000000007</v>
      </c>
      <c r="K52" s="260">
        <f t="shared" si="14"/>
        <v>0.7423182613040219</v>
      </c>
      <c r="L52" s="330"/>
      <c r="M52" s="291"/>
      <c r="N52" s="293"/>
      <c r="O52" s="311"/>
      <c r="P52" s="259">
        <f t="shared" si="15"/>
        <v>0</v>
      </c>
      <c r="Q52" s="260"/>
      <c r="R52" s="318">
        <f t="shared" si="8"/>
        <v>1102.5999999999999</v>
      </c>
      <c r="S52" s="293">
        <f t="shared" si="7"/>
        <v>1102.5999999999999</v>
      </c>
      <c r="T52" s="293">
        <f t="shared" si="7"/>
        <v>800.6</v>
      </c>
      <c r="U52" s="294">
        <f t="shared" si="9"/>
        <v>594.29999999999995</v>
      </c>
      <c r="V52" s="259">
        <f t="shared" si="16"/>
        <v>-206.30000000000007</v>
      </c>
      <c r="W52" s="319">
        <f t="shared" si="6"/>
        <v>0.7423182613040219</v>
      </c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52"/>
      <c r="GF52" s="52"/>
      <c r="GG52" s="52"/>
      <c r="GH52" s="52"/>
      <c r="GI52" s="52"/>
      <c r="GJ52" s="52"/>
      <c r="GK52" s="52"/>
      <c r="GL52" s="52"/>
      <c r="GM52" s="52"/>
      <c r="GN52" s="52"/>
    </row>
    <row r="53" spans="1:196" s="34" customFormat="1" ht="64.150000000000006" customHeight="1" x14ac:dyDescent="0.3">
      <c r="A53" s="240"/>
      <c r="B53" s="241"/>
      <c r="C53" s="241"/>
      <c r="D53" s="241"/>
      <c r="E53" s="246" t="s">
        <v>275</v>
      </c>
      <c r="F53" s="305">
        <v>198.5</v>
      </c>
      <c r="G53" s="299">
        <v>198.5</v>
      </c>
      <c r="H53" s="306">
        <v>198.5</v>
      </c>
      <c r="I53" s="308">
        <f t="shared" si="12"/>
        <v>7.8985358462216749E-4</v>
      </c>
      <c r="J53" s="299">
        <f t="shared" si="13"/>
        <v>0</v>
      </c>
      <c r="K53" s="300">
        <f t="shared" si="14"/>
        <v>1</v>
      </c>
      <c r="L53" s="301"/>
      <c r="M53" s="302"/>
      <c r="N53" s="299"/>
      <c r="O53" s="329"/>
      <c r="P53" s="287">
        <f t="shared" si="15"/>
        <v>0</v>
      </c>
      <c r="Q53" s="289"/>
      <c r="R53" s="305">
        <f t="shared" si="8"/>
        <v>198.5</v>
      </c>
      <c r="S53" s="299">
        <f t="shared" si="7"/>
        <v>198.5</v>
      </c>
      <c r="T53" s="299">
        <f t="shared" si="7"/>
        <v>198.5</v>
      </c>
      <c r="U53" s="306">
        <f t="shared" si="9"/>
        <v>198.5</v>
      </c>
      <c r="V53" s="331">
        <f t="shared" si="16"/>
        <v>0</v>
      </c>
      <c r="W53" s="300">
        <f t="shared" si="6"/>
        <v>1</v>
      </c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  <c r="FJ53" s="46"/>
      <c r="FK53" s="46"/>
      <c r="FL53" s="46"/>
      <c r="FM53" s="46"/>
      <c r="FN53" s="46"/>
      <c r="FO53" s="46"/>
      <c r="FP53" s="46"/>
      <c r="FQ53" s="46"/>
      <c r="FR53" s="46"/>
      <c r="FS53" s="46"/>
      <c r="FT53" s="46"/>
      <c r="FU53" s="46"/>
      <c r="FV53" s="46"/>
      <c r="FW53" s="46"/>
      <c r="FX53" s="46"/>
      <c r="FY53" s="46"/>
      <c r="FZ53" s="46"/>
      <c r="GA53" s="46"/>
      <c r="GB53" s="46"/>
      <c r="GC53" s="46"/>
      <c r="GD53" s="46"/>
      <c r="GE53" s="49"/>
      <c r="GF53" s="49"/>
      <c r="GG53" s="49"/>
      <c r="GH53" s="49"/>
      <c r="GI53" s="49"/>
      <c r="GJ53" s="49"/>
      <c r="GK53" s="49"/>
      <c r="GL53" s="49"/>
      <c r="GM53" s="49"/>
      <c r="GN53" s="49"/>
    </row>
    <row r="54" spans="1:196" s="34" customFormat="1" ht="95.25" customHeight="1" x14ac:dyDescent="0.3">
      <c r="A54" s="240"/>
      <c r="B54" s="241"/>
      <c r="C54" s="241"/>
      <c r="D54" s="241"/>
      <c r="E54" s="246" t="s">
        <v>295</v>
      </c>
      <c r="F54" s="305">
        <v>604.1</v>
      </c>
      <c r="G54" s="299">
        <v>302.10000000000002</v>
      </c>
      <c r="H54" s="306">
        <v>95.8</v>
      </c>
      <c r="I54" s="298">
        <f t="shared" ref="I54" si="17">H54/$H$6</f>
        <v>3.8119885847256242E-4</v>
      </c>
      <c r="J54" s="299">
        <f t="shared" ref="J54" si="18">H54-G54</f>
        <v>-206.3</v>
      </c>
      <c r="K54" s="300">
        <f t="shared" ref="K54" si="19">H54/G54</f>
        <v>0.31711353856338959</v>
      </c>
      <c r="L54" s="301"/>
      <c r="M54" s="302"/>
      <c r="N54" s="299"/>
      <c r="O54" s="329"/>
      <c r="P54" s="287">
        <f t="shared" ref="P54" si="20">O54-N54</f>
        <v>0</v>
      </c>
      <c r="Q54" s="289"/>
      <c r="R54" s="305">
        <f t="shared" ref="R54" si="21">SUM(F54,L54)</f>
        <v>604.1</v>
      </c>
      <c r="S54" s="299">
        <f t="shared" ref="S54" si="22">SUM(F54,M54)</f>
        <v>604.1</v>
      </c>
      <c r="T54" s="299">
        <f t="shared" ref="T54" si="23">SUM(G54,N54)</f>
        <v>302.10000000000002</v>
      </c>
      <c r="U54" s="306">
        <f t="shared" ref="U54" si="24">SUM(H54,O54)</f>
        <v>95.8</v>
      </c>
      <c r="V54" s="331">
        <f t="shared" ref="V54" si="25">U54-T54</f>
        <v>-206.3</v>
      </c>
      <c r="W54" s="300">
        <f t="shared" ref="W54" si="26">U54/T54</f>
        <v>0.31711353856338959</v>
      </c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  <c r="FH54" s="46"/>
      <c r="FI54" s="46"/>
      <c r="FJ54" s="46"/>
      <c r="FK54" s="46"/>
      <c r="FL54" s="46"/>
      <c r="FM54" s="46"/>
      <c r="FN54" s="46"/>
      <c r="FO54" s="46"/>
      <c r="FP54" s="46"/>
      <c r="FQ54" s="46"/>
      <c r="FR54" s="46"/>
      <c r="FS54" s="46"/>
      <c r="FT54" s="46"/>
      <c r="FU54" s="46"/>
      <c r="FV54" s="46"/>
      <c r="FW54" s="46"/>
      <c r="FX54" s="46"/>
      <c r="FY54" s="46"/>
      <c r="FZ54" s="46"/>
      <c r="GA54" s="46"/>
      <c r="GB54" s="46"/>
      <c r="GC54" s="46"/>
      <c r="GD54" s="46"/>
      <c r="GE54" s="49"/>
      <c r="GF54" s="49"/>
      <c r="GG54" s="49"/>
      <c r="GH54" s="49"/>
      <c r="GI54" s="49"/>
      <c r="GJ54" s="49"/>
      <c r="GK54" s="49"/>
      <c r="GL54" s="49"/>
      <c r="GM54" s="49"/>
      <c r="GN54" s="49"/>
    </row>
    <row r="55" spans="1:196" s="19" customFormat="1" ht="32.25" customHeight="1" x14ac:dyDescent="0.25">
      <c r="A55" s="159"/>
      <c r="B55" s="150" t="s">
        <v>49</v>
      </c>
      <c r="C55" s="150" t="s">
        <v>143</v>
      </c>
      <c r="D55" s="150" t="s">
        <v>67</v>
      </c>
      <c r="E55" s="179" t="s">
        <v>50</v>
      </c>
      <c r="F55" s="318">
        <v>2264.3000000000002</v>
      </c>
      <c r="G55" s="293">
        <v>1135.4000000000001</v>
      </c>
      <c r="H55" s="294">
        <v>879.7</v>
      </c>
      <c r="I55" s="264">
        <f t="shared" si="12"/>
        <v>3.5004241732600541E-3</v>
      </c>
      <c r="J55" s="259">
        <f t="shared" si="13"/>
        <v>-255.70000000000005</v>
      </c>
      <c r="K55" s="260">
        <f t="shared" si="14"/>
        <v>0.77479302448476306</v>
      </c>
      <c r="L55" s="330"/>
      <c r="M55" s="291"/>
      <c r="N55" s="293"/>
      <c r="O55" s="311"/>
      <c r="P55" s="253">
        <f t="shared" si="15"/>
        <v>0</v>
      </c>
      <c r="Q55" s="260"/>
      <c r="R55" s="318">
        <f t="shared" si="8"/>
        <v>2264.3000000000002</v>
      </c>
      <c r="S55" s="293">
        <f t="shared" si="7"/>
        <v>2264.3000000000002</v>
      </c>
      <c r="T55" s="293">
        <f t="shared" si="7"/>
        <v>1135.4000000000001</v>
      </c>
      <c r="U55" s="294">
        <f t="shared" si="9"/>
        <v>879.7</v>
      </c>
      <c r="V55" s="259">
        <f t="shared" si="16"/>
        <v>-255.70000000000005</v>
      </c>
      <c r="W55" s="319">
        <f t="shared" si="6"/>
        <v>0.77479302448476306</v>
      </c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52"/>
      <c r="GF55" s="52"/>
      <c r="GG55" s="52"/>
      <c r="GH55" s="52"/>
      <c r="GI55" s="52"/>
      <c r="GJ55" s="52"/>
      <c r="GK55" s="52"/>
      <c r="GL55" s="52"/>
      <c r="GM55" s="52"/>
      <c r="GN55" s="52"/>
    </row>
    <row r="56" spans="1:196" s="19" customFormat="1" ht="30.75" hidden="1" customHeight="1" x14ac:dyDescent="0.25">
      <c r="A56" s="159"/>
      <c r="B56" s="150"/>
      <c r="C56" s="150" t="s">
        <v>163</v>
      </c>
      <c r="D56" s="150" t="s">
        <v>67</v>
      </c>
      <c r="E56" s="179" t="s">
        <v>162</v>
      </c>
      <c r="F56" s="318"/>
      <c r="G56" s="293"/>
      <c r="H56" s="294"/>
      <c r="I56" s="258">
        <f t="shared" si="12"/>
        <v>0</v>
      </c>
      <c r="J56" s="259">
        <f t="shared" si="13"/>
        <v>0</v>
      </c>
      <c r="K56" s="260" t="e">
        <f t="shared" si="14"/>
        <v>#DIV/0!</v>
      </c>
      <c r="L56" s="330"/>
      <c r="M56" s="291"/>
      <c r="N56" s="293"/>
      <c r="O56" s="311"/>
      <c r="P56" s="253">
        <f t="shared" si="15"/>
        <v>0</v>
      </c>
      <c r="Q56" s="260" t="e">
        <f>O56/N56</f>
        <v>#DIV/0!</v>
      </c>
      <c r="R56" s="318">
        <f t="shared" si="8"/>
        <v>0</v>
      </c>
      <c r="S56" s="293">
        <f t="shared" si="7"/>
        <v>0</v>
      </c>
      <c r="T56" s="293">
        <f t="shared" si="7"/>
        <v>0</v>
      </c>
      <c r="U56" s="294">
        <f t="shared" si="9"/>
        <v>0</v>
      </c>
      <c r="V56" s="259">
        <f t="shared" si="16"/>
        <v>0</v>
      </c>
      <c r="W56" s="319" t="e">
        <f t="shared" si="6"/>
        <v>#DIV/0!</v>
      </c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52"/>
      <c r="GF56" s="52"/>
      <c r="GG56" s="52"/>
      <c r="GH56" s="52"/>
      <c r="GI56" s="52"/>
      <c r="GJ56" s="52"/>
      <c r="GK56" s="52"/>
      <c r="GL56" s="52"/>
      <c r="GM56" s="52"/>
      <c r="GN56" s="52"/>
    </row>
    <row r="57" spans="1:196" s="34" customFormat="1" ht="82.15" hidden="1" customHeight="1" x14ac:dyDescent="0.3">
      <c r="A57" s="166"/>
      <c r="B57" s="138"/>
      <c r="C57" s="138"/>
      <c r="D57" s="138"/>
      <c r="E57" s="174" t="s">
        <v>244</v>
      </c>
      <c r="F57" s="332"/>
      <c r="G57" s="333"/>
      <c r="H57" s="306"/>
      <c r="I57" s="334">
        <f t="shared" si="12"/>
        <v>0</v>
      </c>
      <c r="J57" s="333">
        <f t="shared" si="13"/>
        <v>0</v>
      </c>
      <c r="K57" s="335" t="e">
        <f t="shared" si="14"/>
        <v>#DIV/0!</v>
      </c>
      <c r="L57" s="336"/>
      <c r="M57" s="337"/>
      <c r="N57" s="333"/>
      <c r="O57" s="329"/>
      <c r="P57" s="338">
        <f t="shared" si="15"/>
        <v>0</v>
      </c>
      <c r="Q57" s="339" t="e">
        <f>O57/N57</f>
        <v>#DIV/0!</v>
      </c>
      <c r="R57" s="332">
        <f t="shared" si="8"/>
        <v>0</v>
      </c>
      <c r="S57" s="333">
        <f t="shared" si="7"/>
        <v>0</v>
      </c>
      <c r="T57" s="333">
        <f t="shared" si="7"/>
        <v>0</v>
      </c>
      <c r="U57" s="306">
        <f t="shared" si="9"/>
        <v>0</v>
      </c>
      <c r="V57" s="333">
        <f t="shared" si="16"/>
        <v>0</v>
      </c>
      <c r="W57" s="335" t="e">
        <f t="shared" si="6"/>
        <v>#DIV/0!</v>
      </c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6"/>
      <c r="FF57" s="46"/>
      <c r="FG57" s="46"/>
      <c r="FH57" s="46"/>
      <c r="FI57" s="46"/>
      <c r="FJ57" s="46"/>
      <c r="FK57" s="46"/>
      <c r="FL57" s="46"/>
      <c r="FM57" s="46"/>
      <c r="FN57" s="46"/>
      <c r="FO57" s="46"/>
      <c r="FP57" s="46"/>
      <c r="FQ57" s="46"/>
      <c r="FR57" s="46"/>
      <c r="FS57" s="46"/>
      <c r="FT57" s="46"/>
      <c r="FU57" s="46"/>
      <c r="FV57" s="46"/>
      <c r="FW57" s="46"/>
      <c r="FX57" s="46"/>
      <c r="FY57" s="46"/>
      <c r="FZ57" s="46"/>
      <c r="GA57" s="46"/>
      <c r="GB57" s="46"/>
      <c r="GC57" s="46"/>
      <c r="GD57" s="46"/>
      <c r="GE57" s="49"/>
      <c r="GF57" s="49"/>
      <c r="GG57" s="49"/>
      <c r="GH57" s="49"/>
      <c r="GI57" s="49"/>
      <c r="GJ57" s="49"/>
      <c r="GK57" s="49"/>
      <c r="GL57" s="49"/>
      <c r="GM57" s="49"/>
      <c r="GN57" s="49"/>
    </row>
    <row r="58" spans="1:196" ht="39" customHeight="1" x14ac:dyDescent="0.25">
      <c r="A58" s="162"/>
      <c r="B58" s="135" t="s">
        <v>46</v>
      </c>
      <c r="C58" s="137" t="s">
        <v>144</v>
      </c>
      <c r="D58" s="137" t="s">
        <v>67</v>
      </c>
      <c r="E58" s="169" t="s">
        <v>145</v>
      </c>
      <c r="F58" s="261">
        <v>2264.3000000000002</v>
      </c>
      <c r="G58" s="259">
        <v>1164</v>
      </c>
      <c r="H58" s="294">
        <v>943.2</v>
      </c>
      <c r="I58" s="264">
        <f t="shared" si="12"/>
        <v>3.7530977381139969E-3</v>
      </c>
      <c r="J58" s="259">
        <f t="shared" si="13"/>
        <v>-220.79999999999995</v>
      </c>
      <c r="K58" s="260">
        <f t="shared" si="14"/>
        <v>0.81030927835051547</v>
      </c>
      <c r="L58" s="263"/>
      <c r="M58" s="291"/>
      <c r="N58" s="259"/>
      <c r="O58" s="311"/>
      <c r="P58" s="253">
        <f t="shared" si="15"/>
        <v>0</v>
      </c>
      <c r="Q58" s="260"/>
      <c r="R58" s="261">
        <f>SUM(F58,L58)</f>
        <v>2264.3000000000002</v>
      </c>
      <c r="S58" s="293">
        <f t="shared" si="7"/>
        <v>2264.3000000000002</v>
      </c>
      <c r="T58" s="259">
        <f t="shared" si="7"/>
        <v>1164</v>
      </c>
      <c r="U58" s="294">
        <f t="shared" si="7"/>
        <v>943.2</v>
      </c>
      <c r="V58" s="259">
        <f t="shared" si="16"/>
        <v>-220.79999999999995</v>
      </c>
      <c r="W58" s="295">
        <f t="shared" si="6"/>
        <v>0.81030927835051547</v>
      </c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</row>
    <row r="59" spans="1:196" s="14" customFormat="1" ht="27" customHeight="1" x14ac:dyDescent="0.25">
      <c r="A59" s="236">
        <v>4</v>
      </c>
      <c r="B59" s="140" t="s">
        <v>14</v>
      </c>
      <c r="C59" s="140" t="s">
        <v>117</v>
      </c>
      <c r="D59" s="140"/>
      <c r="E59" s="180" t="s">
        <v>146</v>
      </c>
      <c r="F59" s="281">
        <f>SUM(F60:F61,F62:F63)</f>
        <v>8546.5</v>
      </c>
      <c r="G59" s="253">
        <f>SUM(G60:G61,G62:G63)</f>
        <v>4188.8999999999996</v>
      </c>
      <c r="H59" s="283">
        <f>SUM(H60:H61,H62:H63)</f>
        <v>3619.6000000000004</v>
      </c>
      <c r="I59" s="254">
        <f t="shared" si="12"/>
        <v>1.4402791107800492E-2</v>
      </c>
      <c r="J59" s="253">
        <f t="shared" si="13"/>
        <v>-569.29999999999927</v>
      </c>
      <c r="K59" s="255">
        <f t="shared" si="14"/>
        <v>0.86409319869178081</v>
      </c>
      <c r="L59" s="281">
        <f>SUM(L60:L61,L62:L63)</f>
        <v>902.00000000000011</v>
      </c>
      <c r="M59" s="253">
        <f>SUM(M60:M61,M62:M63)</f>
        <v>1044.8</v>
      </c>
      <c r="N59" s="282">
        <f>SUM(N60:N61,N62:N63)</f>
        <v>762.9</v>
      </c>
      <c r="O59" s="283">
        <f>SUM(O60:O61,O62:O63)</f>
        <v>519</v>
      </c>
      <c r="P59" s="253">
        <f t="shared" si="15"/>
        <v>-243.89999999999998</v>
      </c>
      <c r="Q59" s="255">
        <f>O59/N59</f>
        <v>0.68029885961462844</v>
      </c>
      <c r="R59" s="281">
        <f>SUM(R60:R61,R62:R63)</f>
        <v>9448.5</v>
      </c>
      <c r="S59" s="253">
        <f>SUM(S60:S61,S62:S63)</f>
        <v>9591.2999999999993</v>
      </c>
      <c r="T59" s="282">
        <f>SUM(T60:T61,T62:T63)</f>
        <v>4951.8</v>
      </c>
      <c r="U59" s="283">
        <f>SUM(U60:U61,U62:U63)</f>
        <v>4138.5999999999995</v>
      </c>
      <c r="V59" s="253">
        <f t="shared" si="16"/>
        <v>-813.20000000000073</v>
      </c>
      <c r="W59" s="312">
        <f t="shared" si="6"/>
        <v>0.83577688921200355</v>
      </c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  <c r="ER59" s="43"/>
      <c r="ES59" s="43"/>
      <c r="ET59" s="43"/>
      <c r="EU59" s="43"/>
      <c r="EV59" s="43"/>
      <c r="EW59" s="43"/>
      <c r="EX59" s="43"/>
      <c r="EY59" s="43"/>
      <c r="EZ59" s="43"/>
      <c r="FA59" s="43"/>
      <c r="FB59" s="43"/>
      <c r="FC59" s="43"/>
      <c r="FD59" s="43"/>
      <c r="FE59" s="43"/>
      <c r="FF59" s="43"/>
      <c r="FG59" s="43"/>
      <c r="FH59" s="43"/>
      <c r="FI59" s="43"/>
      <c r="FJ59" s="43"/>
      <c r="FK59" s="43"/>
      <c r="FL59" s="43"/>
      <c r="FM59" s="43"/>
      <c r="FN59" s="43"/>
      <c r="FO59" s="43"/>
      <c r="FP59" s="43"/>
      <c r="FQ59" s="43"/>
      <c r="FR59" s="43"/>
      <c r="FS59" s="43"/>
      <c r="FT59" s="43"/>
      <c r="FU59" s="43"/>
      <c r="FV59" s="43"/>
      <c r="FW59" s="43"/>
      <c r="FX59" s="43"/>
      <c r="FY59" s="43"/>
      <c r="FZ59" s="43"/>
      <c r="GA59" s="43"/>
      <c r="GB59" s="43"/>
      <c r="GC59" s="43"/>
      <c r="GD59" s="43"/>
      <c r="GE59" s="61"/>
      <c r="GF59" s="61"/>
      <c r="GG59" s="61"/>
      <c r="GH59" s="61"/>
      <c r="GI59" s="61"/>
      <c r="GJ59" s="61"/>
      <c r="GK59" s="61"/>
      <c r="GL59" s="61"/>
      <c r="GM59" s="61"/>
      <c r="GN59" s="61"/>
    </row>
    <row r="60" spans="1:196" ht="24.75" customHeight="1" x14ac:dyDescent="0.25">
      <c r="A60" s="162"/>
      <c r="B60" s="135" t="s">
        <v>28</v>
      </c>
      <c r="C60" s="136" t="s">
        <v>148</v>
      </c>
      <c r="D60" s="136" t="s">
        <v>70</v>
      </c>
      <c r="E60" s="181" t="s">
        <v>147</v>
      </c>
      <c r="F60" s="261">
        <v>3391.4</v>
      </c>
      <c r="G60" s="259">
        <v>1718.3</v>
      </c>
      <c r="H60" s="294">
        <v>1567.5</v>
      </c>
      <c r="I60" s="264">
        <f t="shared" si="12"/>
        <v>6.2372568961977203E-3</v>
      </c>
      <c r="J60" s="259">
        <f t="shared" si="13"/>
        <v>-150.79999999999995</v>
      </c>
      <c r="K60" s="260">
        <f t="shared" si="14"/>
        <v>0.91223884071465988</v>
      </c>
      <c r="L60" s="261">
        <v>322.8</v>
      </c>
      <c r="M60" s="293">
        <v>382.5</v>
      </c>
      <c r="N60" s="293">
        <v>245.9</v>
      </c>
      <c r="O60" s="294">
        <v>167.8</v>
      </c>
      <c r="P60" s="259">
        <f t="shared" si="15"/>
        <v>-78.099999999999994</v>
      </c>
      <c r="Q60" s="260">
        <f>O60/N60</f>
        <v>0.68239121594143959</v>
      </c>
      <c r="R60" s="261">
        <f t="shared" si="8"/>
        <v>3714.2000000000003</v>
      </c>
      <c r="S60" s="293">
        <f t="shared" si="7"/>
        <v>3773.9</v>
      </c>
      <c r="T60" s="259">
        <f>SUM(G60,N60)</f>
        <v>1964.2</v>
      </c>
      <c r="U60" s="294">
        <f t="shared" si="9"/>
        <v>1735.3</v>
      </c>
      <c r="V60" s="259">
        <f t="shared" si="16"/>
        <v>-228.90000000000009</v>
      </c>
      <c r="W60" s="295">
        <f t="shared" si="6"/>
        <v>0.88346400570206696</v>
      </c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</row>
    <row r="61" spans="1:196" ht="53.45" customHeight="1" x14ac:dyDescent="0.25">
      <c r="A61" s="162"/>
      <c r="B61" s="135" t="s">
        <v>33</v>
      </c>
      <c r="C61" s="151" t="s">
        <v>69</v>
      </c>
      <c r="D61" s="136" t="s">
        <v>71</v>
      </c>
      <c r="E61" s="165" t="s">
        <v>149</v>
      </c>
      <c r="F61" s="261">
        <v>2341.3000000000002</v>
      </c>
      <c r="G61" s="259">
        <v>1310.9</v>
      </c>
      <c r="H61" s="294">
        <v>1000.3</v>
      </c>
      <c r="I61" s="264">
        <f t="shared" si="12"/>
        <v>3.980304990919668E-3</v>
      </c>
      <c r="J61" s="259">
        <f t="shared" si="13"/>
        <v>-310.60000000000014</v>
      </c>
      <c r="K61" s="260">
        <f t="shared" si="14"/>
        <v>0.76306354412998689</v>
      </c>
      <c r="L61" s="261">
        <v>274.60000000000002</v>
      </c>
      <c r="M61" s="259">
        <v>303.3</v>
      </c>
      <c r="N61" s="259">
        <v>190</v>
      </c>
      <c r="O61" s="294">
        <v>117</v>
      </c>
      <c r="P61" s="259">
        <f t="shared" si="15"/>
        <v>-73</v>
      </c>
      <c r="Q61" s="260">
        <f>O61/N61</f>
        <v>0.61578947368421055</v>
      </c>
      <c r="R61" s="261">
        <f t="shared" ref="R61:R118" si="27">SUM(F61,L61)</f>
        <v>2615.9</v>
      </c>
      <c r="S61" s="293">
        <f t="shared" ref="S61:U116" si="28">SUM(F61,M61)</f>
        <v>2644.6000000000004</v>
      </c>
      <c r="T61" s="259">
        <f t="shared" si="28"/>
        <v>1500.9</v>
      </c>
      <c r="U61" s="294">
        <f t="shared" si="28"/>
        <v>1117.3</v>
      </c>
      <c r="V61" s="259">
        <f t="shared" si="16"/>
        <v>-383.60000000000014</v>
      </c>
      <c r="W61" s="295">
        <f t="shared" ref="W61:W123" si="29">U61/T61</f>
        <v>0.74442001465787189</v>
      </c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</row>
    <row r="62" spans="1:196" ht="31.5" customHeight="1" x14ac:dyDescent="0.25">
      <c r="A62" s="162"/>
      <c r="B62" s="135" t="s">
        <v>29</v>
      </c>
      <c r="C62" s="136" t="s">
        <v>151</v>
      </c>
      <c r="D62" s="136" t="s">
        <v>72</v>
      </c>
      <c r="E62" s="181" t="s">
        <v>152</v>
      </c>
      <c r="F62" s="261">
        <v>2055.9</v>
      </c>
      <c r="G62" s="259">
        <v>1080.8</v>
      </c>
      <c r="H62" s="294">
        <v>975.4</v>
      </c>
      <c r="I62" s="264">
        <f t="shared" si="12"/>
        <v>3.881225120606862E-3</v>
      </c>
      <c r="J62" s="259">
        <f t="shared" si="13"/>
        <v>-105.39999999999998</v>
      </c>
      <c r="K62" s="260">
        <f t="shared" si="14"/>
        <v>0.90247964470762398</v>
      </c>
      <c r="L62" s="261">
        <v>304.60000000000002</v>
      </c>
      <c r="M62" s="293">
        <v>359</v>
      </c>
      <c r="N62" s="259">
        <v>327</v>
      </c>
      <c r="O62" s="294">
        <v>234.2</v>
      </c>
      <c r="P62" s="259">
        <f t="shared" si="15"/>
        <v>-92.800000000000011</v>
      </c>
      <c r="Q62" s="260">
        <f>O62/N62</f>
        <v>0.7162079510703363</v>
      </c>
      <c r="R62" s="261">
        <f t="shared" si="27"/>
        <v>2360.5</v>
      </c>
      <c r="S62" s="293">
        <f t="shared" si="28"/>
        <v>2414.9</v>
      </c>
      <c r="T62" s="259">
        <f t="shared" si="28"/>
        <v>1407.8</v>
      </c>
      <c r="U62" s="294">
        <f t="shared" si="28"/>
        <v>1209.5999999999999</v>
      </c>
      <c r="V62" s="259">
        <f t="shared" si="16"/>
        <v>-198.20000000000005</v>
      </c>
      <c r="W62" s="295">
        <f t="shared" si="29"/>
        <v>0.85921295638585027</v>
      </c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</row>
    <row r="63" spans="1:196" ht="24.75" customHeight="1" thickBot="1" x14ac:dyDescent="0.3">
      <c r="A63" s="162"/>
      <c r="B63" s="135" t="s">
        <v>30</v>
      </c>
      <c r="C63" s="136" t="s">
        <v>153</v>
      </c>
      <c r="D63" s="136" t="s">
        <v>72</v>
      </c>
      <c r="E63" s="182" t="s">
        <v>154</v>
      </c>
      <c r="F63" s="261">
        <v>757.9</v>
      </c>
      <c r="G63" s="259">
        <v>78.900000000000006</v>
      </c>
      <c r="H63" s="294">
        <v>76.400000000000006</v>
      </c>
      <c r="I63" s="258">
        <f t="shared" si="12"/>
        <v>3.040041000762398E-4</v>
      </c>
      <c r="J63" s="259">
        <f t="shared" si="13"/>
        <v>-2.5</v>
      </c>
      <c r="K63" s="260">
        <f t="shared" si="14"/>
        <v>0.96831432192648925</v>
      </c>
      <c r="L63" s="263"/>
      <c r="M63" s="291"/>
      <c r="N63" s="259"/>
      <c r="O63" s="311"/>
      <c r="P63" s="253">
        <f t="shared" si="15"/>
        <v>0</v>
      </c>
      <c r="Q63" s="260"/>
      <c r="R63" s="261">
        <f t="shared" si="27"/>
        <v>757.9</v>
      </c>
      <c r="S63" s="293">
        <f t="shared" si="28"/>
        <v>757.9</v>
      </c>
      <c r="T63" s="259">
        <f t="shared" si="28"/>
        <v>78.900000000000006</v>
      </c>
      <c r="U63" s="294">
        <f t="shared" si="28"/>
        <v>76.400000000000006</v>
      </c>
      <c r="V63" s="259">
        <f t="shared" si="16"/>
        <v>-2.5</v>
      </c>
      <c r="W63" s="295">
        <f t="shared" si="29"/>
        <v>0.96831432192648925</v>
      </c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</row>
    <row r="64" spans="1:196" s="6" customFormat="1" ht="26.25" customHeight="1" thickBot="1" x14ac:dyDescent="0.3">
      <c r="A64" s="162">
        <v>5</v>
      </c>
      <c r="B64" s="149" t="s">
        <v>15</v>
      </c>
      <c r="C64" s="149" t="s">
        <v>119</v>
      </c>
      <c r="D64" s="149"/>
      <c r="E64" s="183" t="s">
        <v>37</v>
      </c>
      <c r="F64" s="252">
        <f>SUM(F65:F68,F70)</f>
        <v>3755</v>
      </c>
      <c r="G64" s="253">
        <f>SUM(G65:G68,G70)</f>
        <v>2398.4</v>
      </c>
      <c r="H64" s="283">
        <f>SUM(H65:H68,H70)</f>
        <v>1263.5</v>
      </c>
      <c r="I64" s="254">
        <f t="shared" si="12"/>
        <v>5.0276070739048292E-3</v>
      </c>
      <c r="J64" s="253">
        <f t="shared" si="13"/>
        <v>-1134.9000000000001</v>
      </c>
      <c r="K64" s="255">
        <f t="shared" si="14"/>
        <v>0.52680953969312871</v>
      </c>
      <c r="L64" s="252">
        <f>SUM(L65:L68,L70)</f>
        <v>1493.1000000000001</v>
      </c>
      <c r="M64" s="282">
        <f>SUM(M65:M68,M70)</f>
        <v>1493.1000000000001</v>
      </c>
      <c r="N64" s="253">
        <f>SUM(N65:N68,N70)</f>
        <v>1466.2</v>
      </c>
      <c r="O64" s="283">
        <f>SUM(O65:O68,O70)</f>
        <v>1363.3000000000002</v>
      </c>
      <c r="P64" s="253">
        <f t="shared" si="15"/>
        <v>-102.89999999999986</v>
      </c>
      <c r="Q64" s="255">
        <f t="shared" ref="Q64:Q68" si="30">O64/N64</f>
        <v>0.9298185786386578</v>
      </c>
      <c r="R64" s="252">
        <f>SUM(R65:R68,R70)</f>
        <v>5248.1</v>
      </c>
      <c r="S64" s="282">
        <f>SUM(S65:S68,S70)</f>
        <v>5248.1</v>
      </c>
      <c r="T64" s="253">
        <f>SUM(T65:T68,T70)</f>
        <v>3864.6</v>
      </c>
      <c r="U64" s="283">
        <f>SUM(U65:U68,U70)</f>
        <v>2626.8</v>
      </c>
      <c r="V64" s="253">
        <f t="shared" si="16"/>
        <v>-1237.7999999999997</v>
      </c>
      <c r="W64" s="312">
        <f t="shared" si="29"/>
        <v>0.67970811985716506</v>
      </c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62"/>
      <c r="GF64" s="62"/>
      <c r="GG64" s="62"/>
      <c r="GH64" s="62"/>
      <c r="GI64" s="62"/>
      <c r="GJ64" s="62"/>
      <c r="GK64" s="62"/>
      <c r="GL64" s="62"/>
      <c r="GM64" s="62"/>
      <c r="GN64" s="62"/>
    </row>
    <row r="65" spans="1:196" ht="33.6" customHeight="1" x14ac:dyDescent="0.25">
      <c r="A65" s="162"/>
      <c r="B65" s="135" t="s">
        <v>32</v>
      </c>
      <c r="C65" s="137" t="s">
        <v>73</v>
      </c>
      <c r="D65" s="137" t="s">
        <v>74</v>
      </c>
      <c r="E65" s="167" t="s">
        <v>75</v>
      </c>
      <c r="F65" s="261">
        <v>343</v>
      </c>
      <c r="G65" s="259">
        <v>282.60000000000002</v>
      </c>
      <c r="H65" s="294">
        <v>87.3</v>
      </c>
      <c r="I65" s="258">
        <f t="shared" si="12"/>
        <v>3.4737641278345199E-4</v>
      </c>
      <c r="J65" s="259">
        <f t="shared" si="13"/>
        <v>-195.3</v>
      </c>
      <c r="K65" s="260">
        <f t="shared" si="14"/>
        <v>0.30891719745222929</v>
      </c>
      <c r="L65" s="263"/>
      <c r="M65" s="291"/>
      <c r="N65" s="259"/>
      <c r="O65" s="311"/>
      <c r="P65" s="259">
        <f t="shared" si="15"/>
        <v>0</v>
      </c>
      <c r="Q65" s="260"/>
      <c r="R65" s="261">
        <f>SUM(F65,L65)</f>
        <v>343</v>
      </c>
      <c r="S65" s="293">
        <f t="shared" ref="S65:U66" si="31">SUM(F65,M65)</f>
        <v>343</v>
      </c>
      <c r="T65" s="259">
        <f t="shared" si="31"/>
        <v>282.60000000000002</v>
      </c>
      <c r="U65" s="294">
        <f t="shared" si="31"/>
        <v>87.3</v>
      </c>
      <c r="V65" s="259">
        <f t="shared" si="16"/>
        <v>-195.3</v>
      </c>
      <c r="W65" s="295">
        <f t="shared" si="29"/>
        <v>0.30891719745222929</v>
      </c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</row>
    <row r="66" spans="1:196" ht="36" customHeight="1" x14ac:dyDescent="0.25">
      <c r="A66" s="162"/>
      <c r="B66" s="135" t="s">
        <v>32</v>
      </c>
      <c r="C66" s="137" t="s">
        <v>76</v>
      </c>
      <c r="D66" s="137" t="s">
        <v>74</v>
      </c>
      <c r="E66" s="167" t="s">
        <v>77</v>
      </c>
      <c r="F66" s="261">
        <v>207</v>
      </c>
      <c r="G66" s="259">
        <v>155</v>
      </c>
      <c r="H66" s="294">
        <v>7.5</v>
      </c>
      <c r="I66" s="395">
        <f t="shared" si="12"/>
        <v>2.9843334431568043E-5</v>
      </c>
      <c r="J66" s="259">
        <f t="shared" si="13"/>
        <v>-147.5</v>
      </c>
      <c r="K66" s="260">
        <f t="shared" si="14"/>
        <v>4.8387096774193547E-2</v>
      </c>
      <c r="L66" s="263"/>
      <c r="M66" s="291"/>
      <c r="N66" s="259"/>
      <c r="O66" s="311"/>
      <c r="P66" s="259">
        <f t="shared" si="15"/>
        <v>0</v>
      </c>
      <c r="Q66" s="260"/>
      <c r="R66" s="261">
        <f>SUM(F66,L66)</f>
        <v>207</v>
      </c>
      <c r="S66" s="293">
        <f t="shared" si="31"/>
        <v>207</v>
      </c>
      <c r="T66" s="259">
        <f t="shared" si="31"/>
        <v>155</v>
      </c>
      <c r="U66" s="294">
        <f t="shared" si="31"/>
        <v>7.5</v>
      </c>
      <c r="V66" s="259">
        <f t="shared" si="16"/>
        <v>-147.5</v>
      </c>
      <c r="W66" s="295">
        <f t="shared" si="29"/>
        <v>4.8387096774193547E-2</v>
      </c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</row>
    <row r="67" spans="1:196" s="10" customFormat="1" ht="51" customHeight="1" x14ac:dyDescent="0.25">
      <c r="A67" s="162"/>
      <c r="B67" s="135" t="s">
        <v>22</v>
      </c>
      <c r="C67" s="152" t="s">
        <v>78</v>
      </c>
      <c r="D67" s="152" t="s">
        <v>74</v>
      </c>
      <c r="E67" s="184" t="s">
        <v>79</v>
      </c>
      <c r="F67" s="261">
        <v>2954.8</v>
      </c>
      <c r="G67" s="259">
        <v>1833.9</v>
      </c>
      <c r="H67" s="294">
        <v>1048.4000000000001</v>
      </c>
      <c r="I67" s="264">
        <f t="shared" si="12"/>
        <v>4.1717002424074582E-3</v>
      </c>
      <c r="J67" s="259">
        <f t="shared" si="13"/>
        <v>-785.5</v>
      </c>
      <c r="K67" s="260">
        <f t="shared" si="14"/>
        <v>0.57167784502971808</v>
      </c>
      <c r="L67" s="261">
        <v>51.4</v>
      </c>
      <c r="M67" s="293">
        <v>51.4</v>
      </c>
      <c r="N67" s="293">
        <v>24.5</v>
      </c>
      <c r="O67" s="294">
        <v>24.4</v>
      </c>
      <c r="P67" s="259">
        <f t="shared" si="15"/>
        <v>-0.10000000000000142</v>
      </c>
      <c r="Q67" s="260">
        <f t="shared" si="30"/>
        <v>0.99591836734693873</v>
      </c>
      <c r="R67" s="261">
        <f t="shared" si="27"/>
        <v>3006.2000000000003</v>
      </c>
      <c r="S67" s="293">
        <f t="shared" si="28"/>
        <v>3006.2000000000003</v>
      </c>
      <c r="T67" s="259">
        <f t="shared" si="28"/>
        <v>1858.4</v>
      </c>
      <c r="U67" s="294">
        <f t="shared" si="28"/>
        <v>1072.8000000000002</v>
      </c>
      <c r="V67" s="259">
        <f t="shared" si="16"/>
        <v>-785.59999999999991</v>
      </c>
      <c r="W67" s="295">
        <f t="shared" si="29"/>
        <v>0.5772707705553165</v>
      </c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40"/>
      <c r="FI67" s="40"/>
      <c r="FJ67" s="40"/>
      <c r="FK67" s="40"/>
      <c r="FL67" s="40"/>
      <c r="FM67" s="40"/>
      <c r="FN67" s="40"/>
      <c r="FO67" s="40"/>
      <c r="FP67" s="40"/>
      <c r="FQ67" s="40"/>
      <c r="FR67" s="40"/>
      <c r="FS67" s="40"/>
      <c r="FT67" s="40"/>
      <c r="FU67" s="40"/>
      <c r="FV67" s="40"/>
      <c r="FW67" s="40"/>
      <c r="FX67" s="40"/>
      <c r="FY67" s="40"/>
      <c r="FZ67" s="40"/>
      <c r="GA67" s="40"/>
      <c r="GB67" s="40"/>
      <c r="GC67" s="40"/>
      <c r="GD67" s="40"/>
      <c r="GE67" s="63"/>
      <c r="GF67" s="63"/>
      <c r="GG67" s="63"/>
      <c r="GH67" s="63"/>
      <c r="GI67" s="63"/>
      <c r="GJ67" s="63"/>
      <c r="GK67" s="63"/>
      <c r="GL67" s="63"/>
      <c r="GM67" s="63"/>
      <c r="GN67" s="63"/>
    </row>
    <row r="68" spans="1:196" s="10" customFormat="1" ht="51" customHeight="1" x14ac:dyDescent="0.25">
      <c r="A68" s="162"/>
      <c r="B68" s="135" t="s">
        <v>22</v>
      </c>
      <c r="C68" s="152" t="s">
        <v>256</v>
      </c>
      <c r="D68" s="137" t="s">
        <v>74</v>
      </c>
      <c r="E68" s="184" t="s">
        <v>261</v>
      </c>
      <c r="F68" s="261"/>
      <c r="G68" s="259"/>
      <c r="H68" s="294"/>
      <c r="I68" s="264">
        <f t="shared" si="12"/>
        <v>0</v>
      </c>
      <c r="J68" s="259">
        <f t="shared" si="13"/>
        <v>0</v>
      </c>
      <c r="K68" s="260"/>
      <c r="L68" s="261">
        <v>1441.7</v>
      </c>
      <c r="M68" s="293">
        <v>1441.7</v>
      </c>
      <c r="N68" s="293">
        <v>1441.7</v>
      </c>
      <c r="O68" s="294">
        <v>1338.9</v>
      </c>
      <c r="P68" s="259">
        <f t="shared" si="15"/>
        <v>-102.79999999999995</v>
      </c>
      <c r="Q68" s="260">
        <f t="shared" si="30"/>
        <v>0.92869529028230569</v>
      </c>
      <c r="R68" s="261">
        <f t="shared" si="27"/>
        <v>1441.7</v>
      </c>
      <c r="S68" s="293">
        <f t="shared" si="28"/>
        <v>1441.7</v>
      </c>
      <c r="T68" s="259">
        <f t="shared" si="28"/>
        <v>1441.7</v>
      </c>
      <c r="U68" s="294">
        <f t="shared" si="28"/>
        <v>1338.9</v>
      </c>
      <c r="V68" s="259">
        <f t="shared" si="16"/>
        <v>-102.79999999999995</v>
      </c>
      <c r="W68" s="295">
        <f t="shared" si="29"/>
        <v>0.92869529028230569</v>
      </c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40"/>
      <c r="FI68" s="40"/>
      <c r="FJ68" s="40"/>
      <c r="FK68" s="40"/>
      <c r="FL68" s="40"/>
      <c r="FM68" s="40"/>
      <c r="FN68" s="40"/>
      <c r="FO68" s="40"/>
      <c r="FP68" s="40"/>
      <c r="FQ68" s="40"/>
      <c r="FR68" s="40"/>
      <c r="FS68" s="40"/>
      <c r="FT68" s="40"/>
      <c r="FU68" s="40"/>
      <c r="FV68" s="40"/>
      <c r="FW68" s="40"/>
      <c r="FX68" s="40"/>
      <c r="FY68" s="40"/>
      <c r="FZ68" s="40"/>
      <c r="GA68" s="40"/>
      <c r="GB68" s="40"/>
      <c r="GC68" s="40"/>
      <c r="GD68" s="40"/>
      <c r="GE68" s="63"/>
      <c r="GF68" s="63"/>
      <c r="GG68" s="63"/>
      <c r="GH68" s="63"/>
      <c r="GI68" s="63"/>
      <c r="GJ68" s="63"/>
      <c r="GK68" s="63"/>
      <c r="GL68" s="63"/>
      <c r="GM68" s="63"/>
      <c r="GN68" s="63"/>
    </row>
    <row r="69" spans="1:196" s="34" customFormat="1" ht="82.15" hidden="1" customHeight="1" x14ac:dyDescent="0.3">
      <c r="A69" s="166"/>
      <c r="B69" s="138"/>
      <c r="C69" s="138"/>
      <c r="D69" s="138"/>
      <c r="E69" s="174" t="s">
        <v>262</v>
      </c>
      <c r="F69" s="336"/>
      <c r="G69" s="337"/>
      <c r="H69" s="329"/>
      <c r="I69" s="340">
        <f t="shared" si="12"/>
        <v>0</v>
      </c>
      <c r="J69" s="338">
        <f t="shared" si="13"/>
        <v>0</v>
      </c>
      <c r="K69" s="335" t="e">
        <f t="shared" si="14"/>
        <v>#DIV/0!</v>
      </c>
      <c r="L69" s="332"/>
      <c r="M69" s="333"/>
      <c r="N69" s="333"/>
      <c r="O69" s="306"/>
      <c r="P69" s="333">
        <f t="shared" si="15"/>
        <v>0</v>
      </c>
      <c r="Q69" s="335" t="e">
        <f>O69/N69</f>
        <v>#DIV/0!</v>
      </c>
      <c r="R69" s="332">
        <f t="shared" si="27"/>
        <v>0</v>
      </c>
      <c r="S69" s="333">
        <f t="shared" si="28"/>
        <v>0</v>
      </c>
      <c r="T69" s="333">
        <f t="shared" si="28"/>
        <v>0</v>
      </c>
      <c r="U69" s="294">
        <f t="shared" si="28"/>
        <v>0</v>
      </c>
      <c r="V69" s="333">
        <f t="shared" si="16"/>
        <v>0</v>
      </c>
      <c r="W69" s="335" t="e">
        <f t="shared" si="29"/>
        <v>#DIV/0!</v>
      </c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  <c r="EW69" s="46"/>
      <c r="EX69" s="46"/>
      <c r="EY69" s="46"/>
      <c r="EZ69" s="46"/>
      <c r="FA69" s="46"/>
      <c r="FB69" s="46"/>
      <c r="FC69" s="46"/>
      <c r="FD69" s="46"/>
      <c r="FE69" s="46"/>
      <c r="FF69" s="46"/>
      <c r="FG69" s="46"/>
      <c r="FH69" s="46"/>
      <c r="FI69" s="46"/>
      <c r="FJ69" s="46"/>
      <c r="FK69" s="46"/>
      <c r="FL69" s="46"/>
      <c r="FM69" s="46"/>
      <c r="FN69" s="46"/>
      <c r="FO69" s="46"/>
      <c r="FP69" s="46"/>
      <c r="FQ69" s="46"/>
      <c r="FR69" s="46"/>
      <c r="FS69" s="46"/>
      <c r="FT69" s="46"/>
      <c r="FU69" s="46"/>
      <c r="FV69" s="46"/>
      <c r="FW69" s="46"/>
      <c r="FX69" s="46"/>
      <c r="FY69" s="46"/>
      <c r="FZ69" s="46"/>
      <c r="GA69" s="46"/>
      <c r="GB69" s="46"/>
      <c r="GC69" s="46"/>
      <c r="GD69" s="46"/>
      <c r="GE69" s="49"/>
      <c r="GF69" s="49"/>
      <c r="GG69" s="49"/>
      <c r="GH69" s="49"/>
      <c r="GI69" s="49"/>
      <c r="GJ69" s="49"/>
      <c r="GK69" s="49"/>
      <c r="GL69" s="49"/>
      <c r="GM69" s="49"/>
      <c r="GN69" s="49"/>
    </row>
    <row r="70" spans="1:196" s="10" customFormat="1" ht="52.9" customHeight="1" thickBot="1" x14ac:dyDescent="0.3">
      <c r="A70" s="162"/>
      <c r="B70" s="135" t="s">
        <v>22</v>
      </c>
      <c r="C70" s="152" t="s">
        <v>221</v>
      </c>
      <c r="D70" s="152" t="s">
        <v>74</v>
      </c>
      <c r="E70" s="184" t="s">
        <v>238</v>
      </c>
      <c r="F70" s="261">
        <v>250.2</v>
      </c>
      <c r="G70" s="259">
        <v>126.9</v>
      </c>
      <c r="H70" s="294">
        <v>120.3</v>
      </c>
      <c r="I70" s="258">
        <f t="shared" si="12"/>
        <v>4.7868708428235138E-4</v>
      </c>
      <c r="J70" s="259">
        <f t="shared" si="13"/>
        <v>-6.6000000000000085</v>
      </c>
      <c r="K70" s="260">
        <f t="shared" si="14"/>
        <v>0.94799054373522451</v>
      </c>
      <c r="L70" s="261"/>
      <c r="M70" s="293"/>
      <c r="N70" s="293"/>
      <c r="O70" s="294"/>
      <c r="P70" s="259">
        <f t="shared" si="15"/>
        <v>0</v>
      </c>
      <c r="Q70" s="260"/>
      <c r="R70" s="261">
        <f t="shared" si="27"/>
        <v>250.2</v>
      </c>
      <c r="S70" s="293">
        <f t="shared" si="28"/>
        <v>250.2</v>
      </c>
      <c r="T70" s="259">
        <f t="shared" si="28"/>
        <v>126.9</v>
      </c>
      <c r="U70" s="294">
        <f t="shared" si="28"/>
        <v>120.3</v>
      </c>
      <c r="V70" s="259">
        <f t="shared" si="16"/>
        <v>-6.6000000000000085</v>
      </c>
      <c r="W70" s="295">
        <f t="shared" si="29"/>
        <v>0.94799054373522451</v>
      </c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63"/>
      <c r="GF70" s="63"/>
      <c r="GG70" s="63"/>
      <c r="GH70" s="63"/>
      <c r="GI70" s="63"/>
      <c r="GJ70" s="63"/>
      <c r="GK70" s="63"/>
      <c r="GL70" s="63"/>
      <c r="GM70" s="63"/>
      <c r="GN70" s="63"/>
    </row>
    <row r="71" spans="1:196" s="6" customFormat="1" ht="83.45" customHeight="1" thickBot="1" x14ac:dyDescent="0.3">
      <c r="A71" s="236">
        <v>6</v>
      </c>
      <c r="B71" s="149" t="s">
        <v>16</v>
      </c>
      <c r="C71" s="149" t="s">
        <v>155</v>
      </c>
      <c r="D71" s="149" t="s">
        <v>55</v>
      </c>
      <c r="E71" s="185" t="s">
        <v>126</v>
      </c>
      <c r="F71" s="252">
        <v>35844.1</v>
      </c>
      <c r="G71" s="253">
        <v>19238.3</v>
      </c>
      <c r="H71" s="283">
        <v>18106.5</v>
      </c>
      <c r="I71" s="254">
        <f t="shared" si="12"/>
        <v>7.2047777984691572E-2</v>
      </c>
      <c r="J71" s="253">
        <f t="shared" si="13"/>
        <v>-1131.7999999999993</v>
      </c>
      <c r="K71" s="255">
        <f t="shared" si="14"/>
        <v>0.94116943804806041</v>
      </c>
      <c r="L71" s="252">
        <v>201.5</v>
      </c>
      <c r="M71" s="253">
        <v>204.9</v>
      </c>
      <c r="N71" s="253">
        <v>204.9</v>
      </c>
      <c r="O71" s="283">
        <v>24.1</v>
      </c>
      <c r="P71" s="253">
        <f t="shared" si="15"/>
        <v>-180.8</v>
      </c>
      <c r="Q71" s="255">
        <f>O71/N71</f>
        <v>0.11761835041483651</v>
      </c>
      <c r="R71" s="252">
        <f t="shared" si="27"/>
        <v>36045.599999999999</v>
      </c>
      <c r="S71" s="282">
        <f t="shared" si="28"/>
        <v>36049</v>
      </c>
      <c r="T71" s="253">
        <f t="shared" si="28"/>
        <v>19443.2</v>
      </c>
      <c r="U71" s="283">
        <f t="shared" si="28"/>
        <v>18130.599999999999</v>
      </c>
      <c r="V71" s="253">
        <f t="shared" si="16"/>
        <v>-1312.6000000000022</v>
      </c>
      <c r="W71" s="312">
        <f t="shared" si="29"/>
        <v>0.93249053653719538</v>
      </c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62"/>
      <c r="GF71" s="62"/>
      <c r="GG71" s="62"/>
      <c r="GH71" s="62"/>
      <c r="GI71" s="62"/>
      <c r="GJ71" s="62"/>
      <c r="GK71" s="62"/>
      <c r="GL71" s="62"/>
      <c r="GM71" s="62"/>
      <c r="GN71" s="62"/>
    </row>
    <row r="72" spans="1:196" s="8" customFormat="1" ht="48.75" customHeight="1" thickBot="1" x14ac:dyDescent="0.3">
      <c r="A72" s="236">
        <v>7</v>
      </c>
      <c r="B72" s="149" t="s">
        <v>16</v>
      </c>
      <c r="C72" s="149" t="s">
        <v>156</v>
      </c>
      <c r="D72" s="149" t="s">
        <v>55</v>
      </c>
      <c r="E72" s="185" t="s">
        <v>157</v>
      </c>
      <c r="F72" s="252">
        <v>30993.9</v>
      </c>
      <c r="G72" s="253">
        <v>16495</v>
      </c>
      <c r="H72" s="283">
        <v>14776.2</v>
      </c>
      <c r="I72" s="254">
        <f t="shared" si="12"/>
        <v>5.8796143763698093E-2</v>
      </c>
      <c r="J72" s="253">
        <f t="shared" si="13"/>
        <v>-1718.7999999999993</v>
      </c>
      <c r="K72" s="255">
        <f t="shared" si="14"/>
        <v>0.89579872688693551</v>
      </c>
      <c r="L72" s="252">
        <v>253.1</v>
      </c>
      <c r="M72" s="253">
        <v>253.1</v>
      </c>
      <c r="N72" s="253">
        <v>253.1</v>
      </c>
      <c r="O72" s="283">
        <v>73.400000000000006</v>
      </c>
      <c r="P72" s="253">
        <f t="shared" si="15"/>
        <v>-179.7</v>
      </c>
      <c r="Q72" s="255">
        <f>O72/N72</f>
        <v>0.29000395100750692</v>
      </c>
      <c r="R72" s="252">
        <f>SUM(F72,L72)</f>
        <v>31247</v>
      </c>
      <c r="S72" s="282">
        <f t="shared" si="28"/>
        <v>31247</v>
      </c>
      <c r="T72" s="253">
        <f t="shared" si="28"/>
        <v>16748.099999999999</v>
      </c>
      <c r="U72" s="283">
        <f t="shared" si="28"/>
        <v>14849.6</v>
      </c>
      <c r="V72" s="253">
        <f t="shared" si="16"/>
        <v>-1898.4999999999982</v>
      </c>
      <c r="W72" s="312">
        <f t="shared" si="29"/>
        <v>0.88664385810927815</v>
      </c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64"/>
      <c r="GF72" s="64"/>
      <c r="GG72" s="64"/>
      <c r="GH72" s="64"/>
      <c r="GI72" s="64"/>
      <c r="GJ72" s="64"/>
      <c r="GK72" s="64"/>
      <c r="GL72" s="64"/>
      <c r="GM72" s="64"/>
      <c r="GN72" s="64"/>
    </row>
    <row r="73" spans="1:196" s="8" customFormat="1" ht="34.5" customHeight="1" thickBot="1" x14ac:dyDescent="0.3">
      <c r="A73" s="236">
        <v>8</v>
      </c>
      <c r="B73" s="149" t="s">
        <v>16</v>
      </c>
      <c r="C73" s="149" t="s">
        <v>54</v>
      </c>
      <c r="D73" s="140" t="s">
        <v>93</v>
      </c>
      <c r="E73" s="185" t="s">
        <v>198</v>
      </c>
      <c r="F73" s="252">
        <v>3300</v>
      </c>
      <c r="G73" s="253">
        <v>3055</v>
      </c>
      <c r="H73" s="283">
        <v>217.8</v>
      </c>
      <c r="I73" s="254">
        <f t="shared" si="12"/>
        <v>8.6665043189273594E-4</v>
      </c>
      <c r="J73" s="253">
        <f t="shared" si="13"/>
        <v>-2837.2</v>
      </c>
      <c r="K73" s="255">
        <f t="shared" si="14"/>
        <v>7.1292962356792153E-2</v>
      </c>
      <c r="L73" s="268"/>
      <c r="M73" s="269"/>
      <c r="N73" s="253"/>
      <c r="O73" s="341"/>
      <c r="P73" s="253">
        <f t="shared" si="15"/>
        <v>0</v>
      </c>
      <c r="Q73" s="255"/>
      <c r="R73" s="252">
        <f>SUM(F73,L73)</f>
        <v>3300</v>
      </c>
      <c r="S73" s="282">
        <f t="shared" si="28"/>
        <v>3300</v>
      </c>
      <c r="T73" s="253">
        <f t="shared" si="28"/>
        <v>3055</v>
      </c>
      <c r="U73" s="283">
        <f t="shared" si="28"/>
        <v>217.8</v>
      </c>
      <c r="V73" s="253">
        <f t="shared" si="16"/>
        <v>-2837.2</v>
      </c>
      <c r="W73" s="312">
        <f t="shared" si="29"/>
        <v>7.1292962356792153E-2</v>
      </c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64"/>
      <c r="GF73" s="64"/>
      <c r="GG73" s="64"/>
      <c r="GH73" s="64"/>
      <c r="GI73" s="64"/>
      <c r="GJ73" s="64"/>
      <c r="GK73" s="64"/>
      <c r="GL73" s="64"/>
      <c r="GM73" s="64"/>
      <c r="GN73" s="64"/>
    </row>
    <row r="74" spans="1:196" s="8" customFormat="1" ht="24" customHeight="1" thickBot="1" x14ac:dyDescent="0.3">
      <c r="A74" s="236">
        <v>9</v>
      </c>
      <c r="B74" s="149" t="s">
        <v>31</v>
      </c>
      <c r="C74" s="149" t="s">
        <v>118</v>
      </c>
      <c r="D74" s="149"/>
      <c r="E74" s="186" t="s">
        <v>83</v>
      </c>
      <c r="F74" s="252">
        <f>SUM(F75:F83)</f>
        <v>31699.699999999997</v>
      </c>
      <c r="G74" s="253">
        <f t="shared" ref="G74" si="32">SUM(G75:G83)</f>
        <v>16810.400000000001</v>
      </c>
      <c r="H74" s="283">
        <f>SUM(H75:H83)</f>
        <v>14453.1</v>
      </c>
      <c r="I74" s="254">
        <f t="shared" si="12"/>
        <v>5.7510492916386144E-2</v>
      </c>
      <c r="J74" s="253">
        <f t="shared" si="13"/>
        <v>-2357.3000000000011</v>
      </c>
      <c r="K74" s="255">
        <f t="shared" si="14"/>
        <v>0.85977133203255118</v>
      </c>
      <c r="L74" s="252">
        <f>SUM(L75:L83)</f>
        <v>56063.600000000006</v>
      </c>
      <c r="M74" s="253">
        <f t="shared" ref="M74" si="33">SUM(M75:M83)</f>
        <v>56593.000000000007</v>
      </c>
      <c r="N74" s="253">
        <f t="shared" ref="N74:O74" si="34">SUM(N75:N83)</f>
        <v>47264.9</v>
      </c>
      <c r="O74" s="283">
        <f t="shared" si="34"/>
        <v>28777.299999999996</v>
      </c>
      <c r="P74" s="253">
        <f t="shared" si="15"/>
        <v>-18487.600000000006</v>
      </c>
      <c r="Q74" s="255">
        <f t="shared" ref="Q74:Q123" si="35">O74/N74</f>
        <v>0.60885138866262267</v>
      </c>
      <c r="R74" s="252">
        <f>SUM(R75:R83)</f>
        <v>87763.3</v>
      </c>
      <c r="S74" s="253">
        <f t="shared" ref="S74" si="36">SUM(S75:S83)</f>
        <v>88292.7</v>
      </c>
      <c r="T74" s="253">
        <f t="shared" ref="T74" si="37">SUM(T75:T83)</f>
        <v>64075.3</v>
      </c>
      <c r="U74" s="283">
        <f t="shared" ref="U74" si="38">SUM(U75:U83)</f>
        <v>43230.400000000001</v>
      </c>
      <c r="V74" s="253">
        <f t="shared" si="16"/>
        <v>-20844.900000000001</v>
      </c>
      <c r="W74" s="312">
        <f t="shared" si="29"/>
        <v>0.67468119540603011</v>
      </c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64"/>
      <c r="GF74" s="64"/>
      <c r="GG74" s="64"/>
      <c r="GH74" s="64"/>
      <c r="GI74" s="64"/>
      <c r="GJ74" s="64"/>
      <c r="GK74" s="64"/>
      <c r="GL74" s="64"/>
      <c r="GM74" s="64"/>
      <c r="GN74" s="64"/>
    </row>
    <row r="75" spans="1:196" ht="31.5" customHeight="1" x14ac:dyDescent="0.25">
      <c r="A75" s="162"/>
      <c r="B75" s="135"/>
      <c r="C75" s="137" t="s">
        <v>175</v>
      </c>
      <c r="D75" s="137" t="s">
        <v>80</v>
      </c>
      <c r="E75" s="168" t="s">
        <v>176</v>
      </c>
      <c r="F75" s="261"/>
      <c r="G75" s="259"/>
      <c r="H75" s="294"/>
      <c r="I75" s="264">
        <f t="shared" si="12"/>
        <v>0</v>
      </c>
      <c r="J75" s="259">
        <f t="shared" si="13"/>
        <v>0</v>
      </c>
      <c r="K75" s="260"/>
      <c r="L75" s="261">
        <v>11354.5</v>
      </c>
      <c r="M75" s="293">
        <v>11354.5</v>
      </c>
      <c r="N75" s="259">
        <v>10037.299999999999</v>
      </c>
      <c r="O75" s="294">
        <v>8520.9</v>
      </c>
      <c r="P75" s="259">
        <f t="shared" si="15"/>
        <v>-1516.3999999999996</v>
      </c>
      <c r="Q75" s="260">
        <f t="shared" si="35"/>
        <v>0.84892351528797583</v>
      </c>
      <c r="R75" s="261">
        <f t="shared" si="27"/>
        <v>11354.5</v>
      </c>
      <c r="S75" s="293">
        <f t="shared" si="28"/>
        <v>11354.5</v>
      </c>
      <c r="T75" s="259">
        <f t="shared" si="28"/>
        <v>10037.299999999999</v>
      </c>
      <c r="U75" s="294">
        <f t="shared" si="28"/>
        <v>8520.9</v>
      </c>
      <c r="V75" s="259">
        <f t="shared" si="16"/>
        <v>-1516.3999999999996</v>
      </c>
      <c r="W75" s="295">
        <f t="shared" si="29"/>
        <v>0.84892351528797583</v>
      </c>
      <c r="X75" s="44"/>
      <c r="Y75" s="42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</row>
    <row r="76" spans="1:196" ht="51" customHeight="1" x14ac:dyDescent="0.25">
      <c r="A76" s="162"/>
      <c r="B76" s="135"/>
      <c r="C76" s="137" t="s">
        <v>224</v>
      </c>
      <c r="D76" s="137" t="s">
        <v>81</v>
      </c>
      <c r="E76" s="168" t="s">
        <v>293</v>
      </c>
      <c r="F76" s="261"/>
      <c r="G76" s="259"/>
      <c r="H76" s="294"/>
      <c r="I76" s="258">
        <f t="shared" si="12"/>
        <v>0</v>
      </c>
      <c r="J76" s="259">
        <f t="shared" si="13"/>
        <v>0</v>
      </c>
      <c r="K76" s="260"/>
      <c r="L76" s="261">
        <v>1797.6</v>
      </c>
      <c r="M76" s="293">
        <v>1797.6</v>
      </c>
      <c r="N76" s="259">
        <v>1013.2</v>
      </c>
      <c r="O76" s="294">
        <v>601.29999999999995</v>
      </c>
      <c r="P76" s="259">
        <f t="shared" si="15"/>
        <v>-411.90000000000009</v>
      </c>
      <c r="Q76" s="260">
        <f t="shared" si="35"/>
        <v>0.59346624555862604</v>
      </c>
      <c r="R76" s="261">
        <f t="shared" si="27"/>
        <v>1797.6</v>
      </c>
      <c r="S76" s="293">
        <f t="shared" si="28"/>
        <v>1797.6</v>
      </c>
      <c r="T76" s="259">
        <f t="shared" si="28"/>
        <v>1013.2</v>
      </c>
      <c r="U76" s="294">
        <f t="shared" si="28"/>
        <v>601.29999999999995</v>
      </c>
      <c r="V76" s="259">
        <f t="shared" si="16"/>
        <v>-411.90000000000009</v>
      </c>
      <c r="W76" s="295">
        <f t="shared" si="29"/>
        <v>0.59346624555862604</v>
      </c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</row>
    <row r="77" spans="1:196" ht="40.5" customHeight="1" x14ac:dyDescent="0.25">
      <c r="A77" s="162"/>
      <c r="B77" s="135"/>
      <c r="C77" s="137" t="s">
        <v>225</v>
      </c>
      <c r="D77" s="137" t="s">
        <v>81</v>
      </c>
      <c r="E77" s="168" t="s">
        <v>193</v>
      </c>
      <c r="F77" s="261"/>
      <c r="G77" s="259"/>
      <c r="H77" s="294"/>
      <c r="I77" s="258">
        <f t="shared" si="12"/>
        <v>0</v>
      </c>
      <c r="J77" s="259">
        <f t="shared" si="13"/>
        <v>0</v>
      </c>
      <c r="K77" s="260"/>
      <c r="L77" s="261">
        <v>2656.9</v>
      </c>
      <c r="M77" s="293">
        <v>2656.9</v>
      </c>
      <c r="N77" s="259">
        <v>1330.4</v>
      </c>
      <c r="O77" s="294">
        <v>247.4</v>
      </c>
      <c r="P77" s="259">
        <f t="shared" si="15"/>
        <v>-1083</v>
      </c>
      <c r="Q77" s="260">
        <f t="shared" si="35"/>
        <v>0.18595911004209259</v>
      </c>
      <c r="R77" s="261">
        <f t="shared" si="27"/>
        <v>2656.9</v>
      </c>
      <c r="S77" s="293">
        <f t="shared" si="28"/>
        <v>2656.9</v>
      </c>
      <c r="T77" s="259">
        <f t="shared" si="28"/>
        <v>1330.4</v>
      </c>
      <c r="U77" s="294">
        <f t="shared" si="28"/>
        <v>247.4</v>
      </c>
      <c r="V77" s="259">
        <f t="shared" si="16"/>
        <v>-1083</v>
      </c>
      <c r="W77" s="295">
        <f t="shared" si="29"/>
        <v>0.18595911004209259</v>
      </c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</row>
    <row r="78" spans="1:196" ht="39" customHeight="1" x14ac:dyDescent="0.25">
      <c r="A78" s="162"/>
      <c r="B78" s="135" t="s">
        <v>35</v>
      </c>
      <c r="C78" s="137" t="s">
        <v>171</v>
      </c>
      <c r="D78" s="137" t="s">
        <v>81</v>
      </c>
      <c r="E78" s="168" t="s">
        <v>172</v>
      </c>
      <c r="F78" s="261">
        <v>26.8</v>
      </c>
      <c r="G78" s="259">
        <v>26.8</v>
      </c>
      <c r="H78" s="294"/>
      <c r="I78" s="264">
        <f t="shared" si="12"/>
        <v>0</v>
      </c>
      <c r="J78" s="259">
        <f t="shared" si="13"/>
        <v>-26.8</v>
      </c>
      <c r="K78" s="260"/>
      <c r="L78" s="261"/>
      <c r="M78" s="293"/>
      <c r="N78" s="259"/>
      <c r="O78" s="294"/>
      <c r="P78" s="259">
        <f t="shared" si="15"/>
        <v>0</v>
      </c>
      <c r="Q78" s="260"/>
      <c r="R78" s="261">
        <f t="shared" si="27"/>
        <v>26.8</v>
      </c>
      <c r="S78" s="293">
        <f t="shared" si="28"/>
        <v>26.8</v>
      </c>
      <c r="T78" s="259">
        <f t="shared" si="28"/>
        <v>26.8</v>
      </c>
      <c r="U78" s="294">
        <f t="shared" si="28"/>
        <v>0</v>
      </c>
      <c r="V78" s="259">
        <f t="shared" si="16"/>
        <v>-26.8</v>
      </c>
      <c r="W78" s="295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</row>
    <row r="79" spans="1:196" ht="39" customHeight="1" x14ac:dyDescent="0.25">
      <c r="A79" s="162"/>
      <c r="B79" s="135" t="s">
        <v>35</v>
      </c>
      <c r="C79" s="137" t="s">
        <v>173</v>
      </c>
      <c r="D79" s="137" t="s">
        <v>81</v>
      </c>
      <c r="E79" s="168" t="s">
        <v>174</v>
      </c>
      <c r="F79" s="261"/>
      <c r="G79" s="259"/>
      <c r="H79" s="294"/>
      <c r="I79" s="264">
        <f t="shared" si="12"/>
        <v>0</v>
      </c>
      <c r="J79" s="259">
        <f t="shared" si="13"/>
        <v>0</v>
      </c>
      <c r="K79" s="260"/>
      <c r="L79" s="261">
        <v>15487.2</v>
      </c>
      <c r="M79" s="293">
        <v>15487.2</v>
      </c>
      <c r="N79" s="259">
        <v>12087.2</v>
      </c>
      <c r="O79" s="294">
        <v>7323.5</v>
      </c>
      <c r="P79" s="259">
        <f t="shared" si="15"/>
        <v>-4763.7000000000007</v>
      </c>
      <c r="Q79" s="260">
        <f t="shared" si="35"/>
        <v>0.60588887418095172</v>
      </c>
      <c r="R79" s="261">
        <f t="shared" si="27"/>
        <v>15487.2</v>
      </c>
      <c r="S79" s="293">
        <f t="shared" si="28"/>
        <v>15487.2</v>
      </c>
      <c r="T79" s="259">
        <f t="shared" si="28"/>
        <v>12087.2</v>
      </c>
      <c r="U79" s="294">
        <f t="shared" si="28"/>
        <v>7323.5</v>
      </c>
      <c r="V79" s="259">
        <f t="shared" si="16"/>
        <v>-4763.7000000000007</v>
      </c>
      <c r="W79" s="295">
        <f t="shared" si="29"/>
        <v>0.60588887418095172</v>
      </c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</row>
    <row r="80" spans="1:196" ht="52.15" customHeight="1" x14ac:dyDescent="0.25">
      <c r="A80" s="162"/>
      <c r="B80" s="135" t="s">
        <v>35</v>
      </c>
      <c r="C80" s="137" t="s">
        <v>187</v>
      </c>
      <c r="D80" s="137" t="s">
        <v>81</v>
      </c>
      <c r="E80" s="168" t="s">
        <v>82</v>
      </c>
      <c r="F80" s="261"/>
      <c r="G80" s="259"/>
      <c r="H80" s="294"/>
      <c r="I80" s="264">
        <f t="shared" si="12"/>
        <v>0</v>
      </c>
      <c r="J80" s="259">
        <f t="shared" si="13"/>
        <v>0</v>
      </c>
      <c r="K80" s="260"/>
      <c r="L80" s="261">
        <v>18767.400000000001</v>
      </c>
      <c r="M80" s="293">
        <v>18767.400000000001</v>
      </c>
      <c r="N80" s="259">
        <v>18767.400000000001</v>
      </c>
      <c r="O80" s="294">
        <v>10014.6</v>
      </c>
      <c r="P80" s="259">
        <f t="shared" si="15"/>
        <v>-8752.8000000000011</v>
      </c>
      <c r="Q80" s="260">
        <f t="shared" si="35"/>
        <v>0.53361680360625341</v>
      </c>
      <c r="R80" s="261">
        <f t="shared" si="27"/>
        <v>18767.400000000001</v>
      </c>
      <c r="S80" s="293">
        <f t="shared" si="28"/>
        <v>18767.400000000001</v>
      </c>
      <c r="T80" s="259">
        <f t="shared" si="28"/>
        <v>18767.400000000001</v>
      </c>
      <c r="U80" s="294">
        <f t="shared" si="28"/>
        <v>10014.6</v>
      </c>
      <c r="V80" s="259">
        <f t="shared" si="16"/>
        <v>-8752.8000000000011</v>
      </c>
      <c r="W80" s="295">
        <f t="shared" si="29"/>
        <v>0.53361680360625341</v>
      </c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</row>
    <row r="81" spans="1:196" ht="65.45" customHeight="1" x14ac:dyDescent="0.25">
      <c r="A81" s="162"/>
      <c r="B81" s="135" t="s">
        <v>35</v>
      </c>
      <c r="C81" s="137" t="s">
        <v>202</v>
      </c>
      <c r="D81" s="137" t="s">
        <v>81</v>
      </c>
      <c r="E81" s="170" t="s">
        <v>203</v>
      </c>
      <c r="F81" s="261">
        <v>9925.6</v>
      </c>
      <c r="G81" s="259">
        <v>4962.8</v>
      </c>
      <c r="H81" s="294">
        <v>4220.8999999999996</v>
      </c>
      <c r="I81" s="264">
        <f t="shared" si="12"/>
        <v>1.6795430706960737E-2</v>
      </c>
      <c r="J81" s="259">
        <f t="shared" si="13"/>
        <v>-741.90000000000055</v>
      </c>
      <c r="K81" s="260">
        <f t="shared" si="14"/>
        <v>0.85050777786733289</v>
      </c>
      <c r="L81" s="263"/>
      <c r="M81" s="291"/>
      <c r="N81" s="259"/>
      <c r="O81" s="311"/>
      <c r="P81" s="259">
        <f t="shared" si="15"/>
        <v>0</v>
      </c>
      <c r="Q81" s="260"/>
      <c r="R81" s="261">
        <f t="shared" si="27"/>
        <v>9925.6</v>
      </c>
      <c r="S81" s="293">
        <f t="shared" si="28"/>
        <v>9925.6</v>
      </c>
      <c r="T81" s="259">
        <f t="shared" si="28"/>
        <v>4962.8</v>
      </c>
      <c r="U81" s="294">
        <f t="shared" si="28"/>
        <v>4220.8999999999996</v>
      </c>
      <c r="V81" s="259">
        <f t="shared" si="16"/>
        <v>-741.90000000000055</v>
      </c>
      <c r="W81" s="295">
        <f t="shared" si="29"/>
        <v>0.85050777786733289</v>
      </c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</row>
    <row r="82" spans="1:196" ht="21.75" customHeight="1" x14ac:dyDescent="0.25">
      <c r="A82" s="162"/>
      <c r="B82" s="135" t="s">
        <v>17</v>
      </c>
      <c r="C82" s="137" t="s">
        <v>158</v>
      </c>
      <c r="D82" s="137" t="s">
        <v>81</v>
      </c>
      <c r="E82" s="187" t="s">
        <v>159</v>
      </c>
      <c r="F82" s="256">
        <v>21747.3</v>
      </c>
      <c r="G82" s="257">
        <v>11820.8</v>
      </c>
      <c r="H82" s="290">
        <v>10232.200000000001</v>
      </c>
      <c r="I82" s="264">
        <f t="shared" si="12"/>
        <v>4.0715062209425404E-2</v>
      </c>
      <c r="J82" s="259">
        <f t="shared" si="13"/>
        <v>-1588.5999999999985</v>
      </c>
      <c r="K82" s="260">
        <f t="shared" si="14"/>
        <v>0.86560977260422323</v>
      </c>
      <c r="L82" s="261">
        <v>5000</v>
      </c>
      <c r="M82" s="259">
        <v>5529.4</v>
      </c>
      <c r="N82" s="259">
        <v>3029.4</v>
      </c>
      <c r="O82" s="294">
        <v>2069.6</v>
      </c>
      <c r="P82" s="259">
        <f t="shared" si="15"/>
        <v>-959.80000000000018</v>
      </c>
      <c r="Q82" s="260">
        <f t="shared" si="35"/>
        <v>0.68317158513236942</v>
      </c>
      <c r="R82" s="261">
        <f t="shared" si="27"/>
        <v>26747.3</v>
      </c>
      <c r="S82" s="293">
        <f t="shared" si="28"/>
        <v>27276.699999999997</v>
      </c>
      <c r="T82" s="259">
        <f t="shared" si="28"/>
        <v>14850.199999999999</v>
      </c>
      <c r="U82" s="294">
        <f t="shared" si="28"/>
        <v>12301.800000000001</v>
      </c>
      <c r="V82" s="259">
        <f t="shared" si="16"/>
        <v>-2548.3999999999978</v>
      </c>
      <c r="W82" s="295">
        <f t="shared" si="29"/>
        <v>0.82839288359752739</v>
      </c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</row>
    <row r="83" spans="1:196" ht="36.6" customHeight="1" x14ac:dyDescent="0.25">
      <c r="A83" s="162"/>
      <c r="B83" s="135" t="s">
        <v>17</v>
      </c>
      <c r="C83" s="137" t="s">
        <v>194</v>
      </c>
      <c r="D83" s="137" t="s">
        <v>80</v>
      </c>
      <c r="E83" s="187" t="s">
        <v>195</v>
      </c>
      <c r="F83" s="270"/>
      <c r="G83" s="257"/>
      <c r="H83" s="292"/>
      <c r="I83" s="264">
        <f t="shared" si="12"/>
        <v>0</v>
      </c>
      <c r="J83" s="259">
        <f t="shared" si="13"/>
        <v>0</v>
      </c>
      <c r="K83" s="260"/>
      <c r="L83" s="261">
        <v>1000</v>
      </c>
      <c r="M83" s="293">
        <v>1000</v>
      </c>
      <c r="N83" s="259">
        <v>1000</v>
      </c>
      <c r="O83" s="294"/>
      <c r="P83" s="259">
        <f t="shared" si="15"/>
        <v>-1000</v>
      </c>
      <c r="Q83" s="260"/>
      <c r="R83" s="261">
        <f t="shared" si="27"/>
        <v>1000</v>
      </c>
      <c r="S83" s="293">
        <f t="shared" si="28"/>
        <v>1000</v>
      </c>
      <c r="T83" s="259">
        <f t="shared" si="28"/>
        <v>1000</v>
      </c>
      <c r="U83" s="294">
        <f t="shared" si="28"/>
        <v>0</v>
      </c>
      <c r="V83" s="259">
        <f t="shared" si="16"/>
        <v>-1000</v>
      </c>
      <c r="W83" s="295">
        <f t="shared" si="29"/>
        <v>0</v>
      </c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</row>
    <row r="84" spans="1:196" ht="104.45" hidden="1" customHeight="1" x14ac:dyDescent="0.25">
      <c r="A84" s="162"/>
      <c r="B84" s="135" t="s">
        <v>17</v>
      </c>
      <c r="C84" s="137" t="s">
        <v>259</v>
      </c>
      <c r="D84" s="137" t="s">
        <v>80</v>
      </c>
      <c r="E84" s="187" t="s">
        <v>260</v>
      </c>
      <c r="F84" s="270"/>
      <c r="G84" s="257"/>
      <c r="H84" s="292"/>
      <c r="I84" s="264">
        <f t="shared" si="12"/>
        <v>0</v>
      </c>
      <c r="J84" s="259">
        <f t="shared" si="13"/>
        <v>0</v>
      </c>
      <c r="K84" s="260" t="e">
        <f t="shared" si="14"/>
        <v>#DIV/0!</v>
      </c>
      <c r="L84" s="261"/>
      <c r="M84" s="293"/>
      <c r="N84" s="259"/>
      <c r="O84" s="294"/>
      <c r="P84" s="259">
        <f t="shared" si="15"/>
        <v>0</v>
      </c>
      <c r="Q84" s="260" t="e">
        <f t="shared" si="35"/>
        <v>#DIV/0!</v>
      </c>
      <c r="R84" s="261">
        <f t="shared" si="27"/>
        <v>0</v>
      </c>
      <c r="S84" s="293">
        <f t="shared" si="28"/>
        <v>0</v>
      </c>
      <c r="T84" s="259">
        <f t="shared" si="28"/>
        <v>0</v>
      </c>
      <c r="U84" s="294">
        <f t="shared" si="28"/>
        <v>0</v>
      </c>
      <c r="V84" s="253">
        <f t="shared" si="16"/>
        <v>0</v>
      </c>
      <c r="W84" s="295" t="e">
        <f t="shared" si="29"/>
        <v>#DIV/0!</v>
      </c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</row>
    <row r="85" spans="1:196" s="131" customFormat="1" ht="116.45" hidden="1" customHeight="1" thickBot="1" x14ac:dyDescent="0.35">
      <c r="A85" s="166"/>
      <c r="B85" s="155"/>
      <c r="C85" s="139"/>
      <c r="D85" s="139"/>
      <c r="E85" s="222" t="s">
        <v>263</v>
      </c>
      <c r="F85" s="342"/>
      <c r="G85" s="343"/>
      <c r="H85" s="322"/>
      <c r="I85" s="344">
        <f t="shared" si="12"/>
        <v>0</v>
      </c>
      <c r="J85" s="345">
        <f t="shared" si="13"/>
        <v>0</v>
      </c>
      <c r="K85" s="335" t="e">
        <f t="shared" si="14"/>
        <v>#DIV/0!</v>
      </c>
      <c r="L85" s="332"/>
      <c r="M85" s="333"/>
      <c r="N85" s="333"/>
      <c r="O85" s="314"/>
      <c r="P85" s="333">
        <f t="shared" si="15"/>
        <v>0</v>
      </c>
      <c r="Q85" s="335" t="e">
        <f t="shared" si="35"/>
        <v>#DIV/0!</v>
      </c>
      <c r="R85" s="332">
        <f t="shared" si="27"/>
        <v>0</v>
      </c>
      <c r="S85" s="333">
        <f t="shared" si="28"/>
        <v>0</v>
      </c>
      <c r="T85" s="333">
        <f t="shared" si="28"/>
        <v>0</v>
      </c>
      <c r="U85" s="306">
        <f t="shared" si="28"/>
        <v>0</v>
      </c>
      <c r="V85" s="338">
        <f t="shared" si="16"/>
        <v>0</v>
      </c>
      <c r="W85" s="295" t="e">
        <f t="shared" si="29"/>
        <v>#DIV/0!</v>
      </c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51"/>
      <c r="CF85" s="51"/>
      <c r="CG85" s="51"/>
      <c r="CH85" s="51"/>
      <c r="CI85" s="51"/>
      <c r="CJ85" s="51"/>
      <c r="CK85" s="51"/>
      <c r="CL85" s="51"/>
      <c r="CM85" s="51"/>
      <c r="CN85" s="51"/>
      <c r="CO85" s="51"/>
      <c r="CP85" s="51"/>
      <c r="CQ85" s="51"/>
      <c r="CR85" s="51"/>
      <c r="CS85" s="51"/>
      <c r="CT85" s="51"/>
      <c r="CU85" s="51"/>
      <c r="CV85" s="51"/>
      <c r="CW85" s="51"/>
      <c r="CX85" s="51"/>
      <c r="CY85" s="51"/>
      <c r="CZ85" s="51"/>
      <c r="DA85" s="51"/>
      <c r="DB85" s="51"/>
      <c r="DC85" s="51"/>
      <c r="DD85" s="51"/>
      <c r="DE85" s="51"/>
      <c r="DF85" s="51"/>
      <c r="DG85" s="51"/>
      <c r="DH85" s="51"/>
      <c r="DI85" s="51"/>
      <c r="DJ85" s="51"/>
      <c r="DK85" s="51"/>
      <c r="DL85" s="51"/>
      <c r="DM85" s="51"/>
      <c r="DN85" s="51"/>
      <c r="DO85" s="51"/>
      <c r="DP85" s="51"/>
      <c r="DQ85" s="51"/>
      <c r="DR85" s="51"/>
      <c r="DS85" s="51"/>
      <c r="DT85" s="51"/>
      <c r="DU85" s="51"/>
      <c r="DV85" s="51"/>
      <c r="DW85" s="51"/>
      <c r="DX85" s="51"/>
      <c r="DY85" s="51"/>
      <c r="DZ85" s="51"/>
      <c r="EA85" s="51"/>
      <c r="EB85" s="51"/>
      <c r="EC85" s="51"/>
      <c r="ED85" s="51"/>
      <c r="EE85" s="51"/>
      <c r="EF85" s="51"/>
      <c r="EG85" s="51"/>
      <c r="EH85" s="51"/>
      <c r="EI85" s="51"/>
      <c r="EJ85" s="51"/>
      <c r="EK85" s="51"/>
      <c r="EL85" s="51"/>
      <c r="EM85" s="51"/>
      <c r="EN85" s="51"/>
      <c r="EO85" s="51"/>
      <c r="EP85" s="51"/>
      <c r="EQ85" s="51"/>
      <c r="ER85" s="51"/>
      <c r="ES85" s="51"/>
      <c r="ET85" s="51"/>
      <c r="EU85" s="51"/>
      <c r="EV85" s="51"/>
      <c r="EW85" s="51"/>
      <c r="EX85" s="51"/>
      <c r="EY85" s="51"/>
      <c r="EZ85" s="51"/>
      <c r="FA85" s="51"/>
      <c r="FB85" s="51"/>
      <c r="FC85" s="51"/>
      <c r="FD85" s="51"/>
      <c r="FE85" s="51"/>
      <c r="FF85" s="51"/>
      <c r="FG85" s="51"/>
      <c r="FH85" s="51"/>
      <c r="FI85" s="51"/>
      <c r="FJ85" s="51"/>
      <c r="FK85" s="51"/>
      <c r="FL85" s="51"/>
      <c r="FM85" s="51"/>
      <c r="FN85" s="51"/>
      <c r="FO85" s="51"/>
      <c r="FP85" s="51"/>
      <c r="FQ85" s="51"/>
      <c r="FR85" s="51"/>
      <c r="FS85" s="51"/>
      <c r="FT85" s="51"/>
      <c r="FU85" s="51"/>
      <c r="FV85" s="51"/>
      <c r="FW85" s="51"/>
      <c r="FX85" s="51"/>
      <c r="FY85" s="51"/>
      <c r="FZ85" s="51"/>
      <c r="GA85" s="51"/>
      <c r="GB85" s="51"/>
      <c r="GC85" s="51"/>
      <c r="GD85" s="51"/>
      <c r="GE85" s="130"/>
      <c r="GF85" s="130"/>
      <c r="GG85" s="130"/>
      <c r="GH85" s="130"/>
      <c r="GI85" s="130"/>
      <c r="GJ85" s="130"/>
      <c r="GK85" s="130"/>
      <c r="GL85" s="130"/>
      <c r="GM85" s="130"/>
      <c r="GN85" s="130"/>
    </row>
    <row r="86" spans="1:196" s="8" customFormat="1" ht="31.5" customHeight="1" thickBot="1" x14ac:dyDescent="0.3">
      <c r="A86" s="236">
        <v>10</v>
      </c>
      <c r="B86" s="153">
        <v>180404</v>
      </c>
      <c r="C86" s="154" t="s">
        <v>267</v>
      </c>
      <c r="D86" s="154" t="s">
        <v>270</v>
      </c>
      <c r="E86" s="188" t="s">
        <v>268</v>
      </c>
      <c r="F86" s="271">
        <v>482.8</v>
      </c>
      <c r="G86" s="272">
        <v>197.6</v>
      </c>
      <c r="H86" s="346">
        <v>7.5</v>
      </c>
      <c r="I86" s="425">
        <f t="shared" si="12"/>
        <v>2.9843334431568043E-5</v>
      </c>
      <c r="J86" s="253">
        <f t="shared" si="13"/>
        <v>-190.1</v>
      </c>
      <c r="K86" s="312">
        <f t="shared" si="14"/>
        <v>3.7955465587044539E-2</v>
      </c>
      <c r="L86" s="252"/>
      <c r="M86" s="253"/>
      <c r="N86" s="253"/>
      <c r="O86" s="346"/>
      <c r="P86" s="253">
        <f t="shared" si="15"/>
        <v>0</v>
      </c>
      <c r="Q86" s="255"/>
      <c r="R86" s="252">
        <f>SUM(F86,L86)</f>
        <v>482.8</v>
      </c>
      <c r="S86" s="282">
        <f>SUM(F86,M86)</f>
        <v>482.8</v>
      </c>
      <c r="T86" s="253">
        <f>SUM(G86,N86)</f>
        <v>197.6</v>
      </c>
      <c r="U86" s="283">
        <f>SUM(H86,O86)</f>
        <v>7.5</v>
      </c>
      <c r="V86" s="253">
        <f>U86-T86</f>
        <v>-190.1</v>
      </c>
      <c r="W86" s="312">
        <f t="shared" si="29"/>
        <v>3.7955465587044539E-2</v>
      </c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64"/>
      <c r="GF86" s="64"/>
      <c r="GG86" s="64"/>
      <c r="GH86" s="64"/>
      <c r="GI86" s="64"/>
      <c r="GJ86" s="64"/>
      <c r="GK86" s="64"/>
      <c r="GL86" s="64"/>
      <c r="GM86" s="64"/>
      <c r="GN86" s="64"/>
    </row>
    <row r="87" spans="1:196" s="8" customFormat="1" ht="36" customHeight="1" thickBot="1" x14ac:dyDescent="0.3">
      <c r="A87" s="236">
        <v>11</v>
      </c>
      <c r="B87" s="153">
        <v>180404</v>
      </c>
      <c r="C87" s="154" t="s">
        <v>85</v>
      </c>
      <c r="D87" s="154" t="s">
        <v>177</v>
      </c>
      <c r="E87" s="188" t="s">
        <v>178</v>
      </c>
      <c r="F87" s="271"/>
      <c r="G87" s="272"/>
      <c r="H87" s="347"/>
      <c r="I87" s="348">
        <f t="shared" si="12"/>
        <v>0</v>
      </c>
      <c r="J87" s="349">
        <f t="shared" ref="J87:J120" si="39">H87-G87</f>
        <v>0</v>
      </c>
      <c r="K87" s="312"/>
      <c r="L87" s="252">
        <v>26398.6</v>
      </c>
      <c r="M87" s="253">
        <v>26398.6</v>
      </c>
      <c r="N87" s="253">
        <v>16900</v>
      </c>
      <c r="O87" s="346">
        <v>1799.3</v>
      </c>
      <c r="P87" s="253">
        <f t="shared" ref="P87:P117" si="40">O87-N87</f>
        <v>-15100.7</v>
      </c>
      <c r="Q87" s="255">
        <f t="shared" si="35"/>
        <v>0.10646745562130178</v>
      </c>
      <c r="R87" s="252">
        <f t="shared" si="27"/>
        <v>26398.6</v>
      </c>
      <c r="S87" s="282">
        <f t="shared" si="28"/>
        <v>26398.6</v>
      </c>
      <c r="T87" s="253">
        <f t="shared" si="28"/>
        <v>16900</v>
      </c>
      <c r="U87" s="283">
        <f t="shared" si="28"/>
        <v>1799.3</v>
      </c>
      <c r="V87" s="253">
        <f t="shared" si="16"/>
        <v>-15100.7</v>
      </c>
      <c r="W87" s="312">
        <f t="shared" si="29"/>
        <v>0.10646745562130178</v>
      </c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40"/>
      <c r="FI87" s="40"/>
      <c r="FJ87" s="40"/>
      <c r="FK87" s="40"/>
      <c r="FL87" s="40"/>
      <c r="FM87" s="40"/>
      <c r="FN87" s="40"/>
      <c r="FO87" s="40"/>
      <c r="FP87" s="40"/>
      <c r="FQ87" s="40"/>
      <c r="FR87" s="40"/>
      <c r="FS87" s="40"/>
      <c r="FT87" s="40"/>
      <c r="FU87" s="40"/>
      <c r="FV87" s="40"/>
      <c r="FW87" s="40"/>
      <c r="FX87" s="40"/>
      <c r="FY87" s="40"/>
      <c r="FZ87" s="40"/>
      <c r="GA87" s="40"/>
      <c r="GB87" s="40"/>
      <c r="GC87" s="40"/>
      <c r="GD87" s="40"/>
      <c r="GE87" s="64"/>
      <c r="GF87" s="64"/>
      <c r="GG87" s="64"/>
      <c r="GH87" s="64"/>
      <c r="GI87" s="64"/>
      <c r="GJ87" s="64"/>
      <c r="GK87" s="64"/>
      <c r="GL87" s="64"/>
      <c r="GM87" s="64"/>
      <c r="GN87" s="64"/>
    </row>
    <row r="88" spans="1:196" s="8" customFormat="1" ht="23.25" customHeight="1" thickBot="1" x14ac:dyDescent="0.3">
      <c r="A88" s="236">
        <v>12</v>
      </c>
      <c r="B88" s="153">
        <v>180404</v>
      </c>
      <c r="C88" s="154" t="s">
        <v>199</v>
      </c>
      <c r="D88" s="154" t="s">
        <v>177</v>
      </c>
      <c r="E88" s="188" t="s">
        <v>200</v>
      </c>
      <c r="F88" s="271"/>
      <c r="G88" s="272"/>
      <c r="H88" s="347"/>
      <c r="I88" s="348">
        <f t="shared" si="12"/>
        <v>0</v>
      </c>
      <c r="J88" s="349">
        <f t="shared" si="39"/>
        <v>0</v>
      </c>
      <c r="K88" s="312"/>
      <c r="L88" s="252">
        <v>4820</v>
      </c>
      <c r="M88" s="282">
        <v>5107.2</v>
      </c>
      <c r="N88" s="253">
        <v>4765.6000000000004</v>
      </c>
      <c r="O88" s="346">
        <v>597.5</v>
      </c>
      <c r="P88" s="253">
        <f t="shared" si="40"/>
        <v>-4168.1000000000004</v>
      </c>
      <c r="Q88" s="255">
        <f t="shared" si="35"/>
        <v>0.12537770689944602</v>
      </c>
      <c r="R88" s="252">
        <f t="shared" si="27"/>
        <v>4820</v>
      </c>
      <c r="S88" s="282">
        <f t="shared" si="28"/>
        <v>5107.2</v>
      </c>
      <c r="T88" s="253">
        <f t="shared" si="28"/>
        <v>4765.6000000000004</v>
      </c>
      <c r="U88" s="283">
        <f t="shared" si="28"/>
        <v>597.5</v>
      </c>
      <c r="V88" s="253">
        <f t="shared" si="16"/>
        <v>-4168.1000000000004</v>
      </c>
      <c r="W88" s="312">
        <f t="shared" si="29"/>
        <v>0.12537770689944602</v>
      </c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40"/>
      <c r="FI88" s="40"/>
      <c r="FJ88" s="40"/>
      <c r="FK88" s="40"/>
      <c r="FL88" s="40"/>
      <c r="FM88" s="40"/>
      <c r="FN88" s="40"/>
      <c r="FO88" s="40"/>
      <c r="FP88" s="40"/>
      <c r="FQ88" s="40"/>
      <c r="FR88" s="40"/>
      <c r="FS88" s="40"/>
      <c r="FT88" s="40"/>
      <c r="FU88" s="40"/>
      <c r="FV88" s="40"/>
      <c r="FW88" s="40"/>
      <c r="FX88" s="40"/>
      <c r="FY88" s="40"/>
      <c r="FZ88" s="40"/>
      <c r="GA88" s="40"/>
      <c r="GB88" s="40"/>
      <c r="GC88" s="40"/>
      <c r="GD88" s="40"/>
      <c r="GE88" s="64"/>
      <c r="GF88" s="64"/>
      <c r="GG88" s="64"/>
      <c r="GH88" s="64"/>
      <c r="GI88" s="64"/>
      <c r="GJ88" s="64"/>
      <c r="GK88" s="64"/>
      <c r="GL88" s="64"/>
      <c r="GM88" s="64"/>
      <c r="GN88" s="64"/>
    </row>
    <row r="89" spans="1:196" s="131" customFormat="1" ht="68.45" hidden="1" customHeight="1" thickBot="1" x14ac:dyDescent="0.35">
      <c r="A89" s="397"/>
      <c r="B89" s="155"/>
      <c r="C89" s="139"/>
      <c r="D89" s="139"/>
      <c r="E89" s="175" t="s">
        <v>255</v>
      </c>
      <c r="F89" s="342"/>
      <c r="G89" s="343"/>
      <c r="H89" s="322"/>
      <c r="I89" s="350">
        <f t="shared" si="12"/>
        <v>0</v>
      </c>
      <c r="J89" s="333">
        <f t="shared" si="39"/>
        <v>0</v>
      </c>
      <c r="K89" s="335" t="e">
        <f t="shared" si="14"/>
        <v>#DIV/0!</v>
      </c>
      <c r="L89" s="332"/>
      <c r="M89" s="333"/>
      <c r="N89" s="333"/>
      <c r="O89" s="314"/>
      <c r="P89" s="333">
        <f t="shared" si="40"/>
        <v>0</v>
      </c>
      <c r="Q89" s="335" t="e">
        <f t="shared" si="35"/>
        <v>#DIV/0!</v>
      </c>
      <c r="R89" s="332">
        <f t="shared" si="27"/>
        <v>0</v>
      </c>
      <c r="S89" s="333">
        <f t="shared" si="28"/>
        <v>0</v>
      </c>
      <c r="T89" s="333">
        <f t="shared" si="28"/>
        <v>0</v>
      </c>
      <c r="U89" s="306">
        <f t="shared" si="28"/>
        <v>0</v>
      </c>
      <c r="V89" s="338">
        <f t="shared" si="16"/>
        <v>0</v>
      </c>
      <c r="W89" s="335" t="e">
        <f t="shared" si="29"/>
        <v>#DIV/0!</v>
      </c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1"/>
      <c r="BZ89" s="51"/>
      <c r="CA89" s="51"/>
      <c r="CB89" s="51"/>
      <c r="CC89" s="51"/>
      <c r="CD89" s="51"/>
      <c r="CE89" s="51"/>
      <c r="CF89" s="51"/>
      <c r="CG89" s="51"/>
      <c r="CH89" s="51"/>
      <c r="CI89" s="51"/>
      <c r="CJ89" s="51"/>
      <c r="CK89" s="51"/>
      <c r="CL89" s="51"/>
      <c r="CM89" s="51"/>
      <c r="CN89" s="51"/>
      <c r="CO89" s="51"/>
      <c r="CP89" s="51"/>
      <c r="CQ89" s="51"/>
      <c r="CR89" s="51"/>
      <c r="CS89" s="51"/>
      <c r="CT89" s="51"/>
      <c r="CU89" s="51"/>
      <c r="CV89" s="51"/>
      <c r="CW89" s="51"/>
      <c r="CX89" s="51"/>
      <c r="CY89" s="51"/>
      <c r="CZ89" s="51"/>
      <c r="DA89" s="51"/>
      <c r="DB89" s="51"/>
      <c r="DC89" s="51"/>
      <c r="DD89" s="51"/>
      <c r="DE89" s="51"/>
      <c r="DF89" s="51"/>
      <c r="DG89" s="51"/>
      <c r="DH89" s="51"/>
      <c r="DI89" s="51"/>
      <c r="DJ89" s="51"/>
      <c r="DK89" s="51"/>
      <c r="DL89" s="51"/>
      <c r="DM89" s="51"/>
      <c r="DN89" s="51"/>
      <c r="DO89" s="51"/>
      <c r="DP89" s="51"/>
      <c r="DQ89" s="51"/>
      <c r="DR89" s="51"/>
      <c r="DS89" s="51"/>
      <c r="DT89" s="51"/>
      <c r="DU89" s="51"/>
      <c r="DV89" s="51"/>
      <c r="DW89" s="51"/>
      <c r="DX89" s="51"/>
      <c r="DY89" s="51"/>
      <c r="DZ89" s="51"/>
      <c r="EA89" s="51"/>
      <c r="EB89" s="51"/>
      <c r="EC89" s="51"/>
      <c r="ED89" s="51"/>
      <c r="EE89" s="51"/>
      <c r="EF89" s="51"/>
      <c r="EG89" s="51"/>
      <c r="EH89" s="51"/>
      <c r="EI89" s="51"/>
      <c r="EJ89" s="51"/>
      <c r="EK89" s="51"/>
      <c r="EL89" s="51"/>
      <c r="EM89" s="51"/>
      <c r="EN89" s="51"/>
      <c r="EO89" s="51"/>
      <c r="EP89" s="51"/>
      <c r="EQ89" s="51"/>
      <c r="ER89" s="51"/>
      <c r="ES89" s="51"/>
      <c r="ET89" s="51"/>
      <c r="EU89" s="51"/>
      <c r="EV89" s="51"/>
      <c r="EW89" s="51"/>
      <c r="EX89" s="51"/>
      <c r="EY89" s="51"/>
      <c r="EZ89" s="51"/>
      <c r="FA89" s="51"/>
      <c r="FB89" s="51"/>
      <c r="FC89" s="51"/>
      <c r="FD89" s="51"/>
      <c r="FE89" s="51"/>
      <c r="FF89" s="51"/>
      <c r="FG89" s="51"/>
      <c r="FH89" s="51"/>
      <c r="FI89" s="51"/>
      <c r="FJ89" s="51"/>
      <c r="FK89" s="51"/>
      <c r="FL89" s="51"/>
      <c r="FM89" s="51"/>
      <c r="FN89" s="51"/>
      <c r="FO89" s="51"/>
      <c r="FP89" s="51"/>
      <c r="FQ89" s="51"/>
      <c r="FR89" s="51"/>
      <c r="FS89" s="51"/>
      <c r="FT89" s="51"/>
      <c r="FU89" s="51"/>
      <c r="FV89" s="51"/>
      <c r="FW89" s="51"/>
      <c r="FX89" s="51"/>
      <c r="FY89" s="51"/>
      <c r="FZ89" s="51"/>
      <c r="GA89" s="51"/>
      <c r="GB89" s="51"/>
      <c r="GC89" s="51"/>
      <c r="GD89" s="51"/>
      <c r="GE89" s="130"/>
      <c r="GF89" s="130"/>
      <c r="GG89" s="130"/>
      <c r="GH89" s="130"/>
      <c r="GI89" s="130"/>
      <c r="GJ89" s="130"/>
      <c r="GK89" s="130"/>
      <c r="GL89" s="130"/>
      <c r="GM89" s="130"/>
      <c r="GN89" s="130"/>
    </row>
    <row r="90" spans="1:196" s="8" customFormat="1" ht="25.9" hidden="1" customHeight="1" thickBot="1" x14ac:dyDescent="0.3">
      <c r="A90" s="236">
        <v>13</v>
      </c>
      <c r="B90" s="153"/>
      <c r="C90" s="154" t="s">
        <v>230</v>
      </c>
      <c r="D90" s="154" t="s">
        <v>177</v>
      </c>
      <c r="E90" s="188" t="s">
        <v>231</v>
      </c>
      <c r="F90" s="271"/>
      <c r="G90" s="272"/>
      <c r="H90" s="347"/>
      <c r="I90" s="348">
        <f t="shared" si="12"/>
        <v>0</v>
      </c>
      <c r="J90" s="349">
        <f t="shared" si="39"/>
        <v>0</v>
      </c>
      <c r="K90" s="312" t="e">
        <f t="shared" si="14"/>
        <v>#DIV/0!</v>
      </c>
      <c r="L90" s="252"/>
      <c r="M90" s="282"/>
      <c r="N90" s="253"/>
      <c r="O90" s="346"/>
      <c r="P90" s="253">
        <f t="shared" si="40"/>
        <v>0</v>
      </c>
      <c r="Q90" s="255" t="e">
        <f t="shared" si="35"/>
        <v>#DIV/0!</v>
      </c>
      <c r="R90" s="252">
        <f t="shared" si="27"/>
        <v>0</v>
      </c>
      <c r="S90" s="282">
        <f t="shared" si="28"/>
        <v>0</v>
      </c>
      <c r="T90" s="253">
        <f t="shared" si="28"/>
        <v>0</v>
      </c>
      <c r="U90" s="283">
        <f t="shared" si="28"/>
        <v>0</v>
      </c>
      <c r="V90" s="253">
        <f t="shared" si="16"/>
        <v>0</v>
      </c>
      <c r="W90" s="312" t="e">
        <f t="shared" si="29"/>
        <v>#DIV/0!</v>
      </c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64"/>
      <c r="GF90" s="64"/>
      <c r="GG90" s="64"/>
      <c r="GH90" s="64"/>
      <c r="GI90" s="64"/>
      <c r="GJ90" s="64"/>
      <c r="GK90" s="64"/>
      <c r="GL90" s="64"/>
      <c r="GM90" s="64"/>
      <c r="GN90" s="64"/>
    </row>
    <row r="91" spans="1:196" s="8" customFormat="1" ht="36" hidden="1" customHeight="1" thickBot="1" x14ac:dyDescent="0.3">
      <c r="A91" s="236">
        <v>14</v>
      </c>
      <c r="B91" s="153"/>
      <c r="C91" s="154" t="s">
        <v>232</v>
      </c>
      <c r="D91" s="154" t="s">
        <v>177</v>
      </c>
      <c r="E91" s="188" t="s">
        <v>233</v>
      </c>
      <c r="F91" s="271"/>
      <c r="G91" s="272"/>
      <c r="H91" s="347"/>
      <c r="I91" s="348">
        <f t="shared" si="12"/>
        <v>0</v>
      </c>
      <c r="J91" s="349">
        <f t="shared" si="39"/>
        <v>0</v>
      </c>
      <c r="K91" s="312" t="e">
        <f t="shared" si="14"/>
        <v>#DIV/0!</v>
      </c>
      <c r="L91" s="252"/>
      <c r="M91" s="282"/>
      <c r="N91" s="253"/>
      <c r="O91" s="346"/>
      <c r="P91" s="253">
        <f t="shared" si="40"/>
        <v>0</v>
      </c>
      <c r="Q91" s="255" t="e">
        <f t="shared" si="35"/>
        <v>#DIV/0!</v>
      </c>
      <c r="R91" s="252">
        <f t="shared" si="27"/>
        <v>0</v>
      </c>
      <c r="S91" s="282">
        <f t="shared" si="28"/>
        <v>0</v>
      </c>
      <c r="T91" s="253">
        <f t="shared" si="28"/>
        <v>0</v>
      </c>
      <c r="U91" s="283">
        <f t="shared" si="28"/>
        <v>0</v>
      </c>
      <c r="V91" s="253">
        <f t="shared" si="16"/>
        <v>0</v>
      </c>
      <c r="W91" s="312" t="e">
        <f t="shared" si="29"/>
        <v>#DIV/0!</v>
      </c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64"/>
      <c r="GF91" s="64"/>
      <c r="GG91" s="64"/>
      <c r="GH91" s="64"/>
      <c r="GI91" s="64"/>
      <c r="GJ91" s="64"/>
      <c r="GK91" s="64"/>
      <c r="GL91" s="64"/>
      <c r="GM91" s="64"/>
      <c r="GN91" s="64"/>
    </row>
    <row r="92" spans="1:196" s="8" customFormat="1" ht="34.9" customHeight="1" thickBot="1" x14ac:dyDescent="0.3">
      <c r="A92" s="236">
        <v>13</v>
      </c>
      <c r="B92" s="153">
        <v>180404</v>
      </c>
      <c r="C92" s="154" t="s">
        <v>179</v>
      </c>
      <c r="D92" s="154" t="s">
        <v>177</v>
      </c>
      <c r="E92" s="188" t="s">
        <v>216</v>
      </c>
      <c r="F92" s="271"/>
      <c r="G92" s="272"/>
      <c r="H92" s="346"/>
      <c r="I92" s="348">
        <f t="shared" si="12"/>
        <v>0</v>
      </c>
      <c r="J92" s="349">
        <f t="shared" si="39"/>
        <v>0</v>
      </c>
      <c r="K92" s="312"/>
      <c r="L92" s="252">
        <v>1694.6</v>
      </c>
      <c r="M92" s="282">
        <v>1694.6</v>
      </c>
      <c r="N92" s="253">
        <v>0</v>
      </c>
      <c r="O92" s="346"/>
      <c r="P92" s="253">
        <f t="shared" si="40"/>
        <v>0</v>
      </c>
      <c r="Q92" s="255"/>
      <c r="R92" s="252">
        <f t="shared" si="27"/>
        <v>1694.6</v>
      </c>
      <c r="S92" s="282">
        <f t="shared" si="28"/>
        <v>1694.6</v>
      </c>
      <c r="T92" s="253">
        <f t="shared" si="28"/>
        <v>0</v>
      </c>
      <c r="U92" s="283">
        <f t="shared" si="28"/>
        <v>0</v>
      </c>
      <c r="V92" s="253">
        <f t="shared" si="16"/>
        <v>0</v>
      </c>
      <c r="W92" s="312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64"/>
      <c r="GF92" s="64"/>
      <c r="GG92" s="64"/>
      <c r="GH92" s="64"/>
      <c r="GI92" s="64"/>
      <c r="GJ92" s="64"/>
      <c r="GK92" s="64"/>
      <c r="GL92" s="64"/>
      <c r="GM92" s="64"/>
      <c r="GN92" s="64"/>
    </row>
    <row r="93" spans="1:196" s="8" customFormat="1" ht="55.5" customHeight="1" thickBot="1" x14ac:dyDescent="0.3">
      <c r="A93" s="236">
        <v>14</v>
      </c>
      <c r="B93" s="153">
        <v>180404</v>
      </c>
      <c r="C93" s="154" t="s">
        <v>196</v>
      </c>
      <c r="D93" s="154" t="s">
        <v>177</v>
      </c>
      <c r="E93" s="188" t="s">
        <v>197</v>
      </c>
      <c r="F93" s="271"/>
      <c r="G93" s="272"/>
      <c r="H93" s="347"/>
      <c r="I93" s="348">
        <f t="shared" si="12"/>
        <v>0</v>
      </c>
      <c r="J93" s="349">
        <f t="shared" si="39"/>
        <v>0</v>
      </c>
      <c r="K93" s="312"/>
      <c r="L93" s="252">
        <v>1000</v>
      </c>
      <c r="M93" s="253">
        <v>1000</v>
      </c>
      <c r="N93" s="253">
        <v>0</v>
      </c>
      <c r="O93" s="346"/>
      <c r="P93" s="253">
        <f t="shared" si="40"/>
        <v>0</v>
      </c>
      <c r="Q93" s="255"/>
      <c r="R93" s="252">
        <f t="shared" si="27"/>
        <v>1000</v>
      </c>
      <c r="S93" s="282">
        <f t="shared" si="28"/>
        <v>1000</v>
      </c>
      <c r="T93" s="253">
        <f t="shared" si="28"/>
        <v>0</v>
      </c>
      <c r="U93" s="283">
        <f t="shared" si="28"/>
        <v>0</v>
      </c>
      <c r="V93" s="253">
        <f t="shared" si="16"/>
        <v>0</v>
      </c>
      <c r="W93" s="312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64"/>
      <c r="GF93" s="64"/>
      <c r="GG93" s="64"/>
      <c r="GH93" s="64"/>
      <c r="GI93" s="64"/>
      <c r="GJ93" s="64"/>
      <c r="GK93" s="64"/>
      <c r="GL93" s="64"/>
      <c r="GM93" s="64"/>
      <c r="GN93" s="64"/>
    </row>
    <row r="94" spans="1:196" s="8" customFormat="1" ht="53.45" hidden="1" customHeight="1" thickBot="1" x14ac:dyDescent="0.3">
      <c r="A94" s="162">
        <v>17</v>
      </c>
      <c r="B94" s="153"/>
      <c r="C94" s="154" t="s">
        <v>226</v>
      </c>
      <c r="D94" s="154" t="s">
        <v>84</v>
      </c>
      <c r="E94" s="188" t="s">
        <v>227</v>
      </c>
      <c r="F94" s="271"/>
      <c r="G94" s="272"/>
      <c r="H94" s="347"/>
      <c r="I94" s="348">
        <f t="shared" si="12"/>
        <v>0</v>
      </c>
      <c r="J94" s="349">
        <f t="shared" si="39"/>
        <v>0</v>
      </c>
      <c r="K94" s="312" t="e">
        <f t="shared" si="14"/>
        <v>#DIV/0!</v>
      </c>
      <c r="L94" s="252"/>
      <c r="M94" s="253"/>
      <c r="N94" s="253"/>
      <c r="O94" s="346"/>
      <c r="P94" s="253">
        <f t="shared" si="40"/>
        <v>0</v>
      </c>
      <c r="Q94" s="255" t="e">
        <f t="shared" si="35"/>
        <v>#DIV/0!</v>
      </c>
      <c r="R94" s="252">
        <f t="shared" si="27"/>
        <v>0</v>
      </c>
      <c r="S94" s="282">
        <f t="shared" si="28"/>
        <v>0</v>
      </c>
      <c r="T94" s="253">
        <f t="shared" si="28"/>
        <v>0</v>
      </c>
      <c r="U94" s="283">
        <f t="shared" si="28"/>
        <v>0</v>
      </c>
      <c r="V94" s="253">
        <f t="shared" si="16"/>
        <v>0</v>
      </c>
      <c r="W94" s="312" t="e">
        <f t="shared" si="29"/>
        <v>#DIV/0!</v>
      </c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64"/>
      <c r="GF94" s="64"/>
      <c r="GG94" s="64"/>
      <c r="GH94" s="64"/>
      <c r="GI94" s="64"/>
      <c r="GJ94" s="64"/>
      <c r="GK94" s="64"/>
      <c r="GL94" s="64"/>
      <c r="GM94" s="64"/>
      <c r="GN94" s="64"/>
    </row>
    <row r="95" spans="1:196" s="37" customFormat="1" ht="83.45" hidden="1" customHeight="1" thickBot="1" x14ac:dyDescent="0.35">
      <c r="A95" s="166"/>
      <c r="B95" s="155"/>
      <c r="C95" s="139"/>
      <c r="D95" s="139"/>
      <c r="E95" s="189" t="s">
        <v>242</v>
      </c>
      <c r="F95" s="342"/>
      <c r="G95" s="343"/>
      <c r="H95" s="322"/>
      <c r="I95" s="350">
        <f t="shared" si="12"/>
        <v>0</v>
      </c>
      <c r="J95" s="333">
        <f t="shared" si="39"/>
        <v>0</v>
      </c>
      <c r="K95" s="335" t="e">
        <f t="shared" si="14"/>
        <v>#DIV/0!</v>
      </c>
      <c r="L95" s="332"/>
      <c r="M95" s="333"/>
      <c r="N95" s="333"/>
      <c r="O95" s="314"/>
      <c r="P95" s="333">
        <f t="shared" si="40"/>
        <v>0</v>
      </c>
      <c r="Q95" s="335" t="e">
        <f t="shared" si="35"/>
        <v>#DIV/0!</v>
      </c>
      <c r="R95" s="332">
        <f t="shared" si="27"/>
        <v>0</v>
      </c>
      <c r="S95" s="333">
        <f t="shared" si="28"/>
        <v>0</v>
      </c>
      <c r="T95" s="333">
        <f t="shared" si="28"/>
        <v>0</v>
      </c>
      <c r="U95" s="306">
        <f t="shared" si="28"/>
        <v>0</v>
      </c>
      <c r="V95" s="338">
        <f t="shared" si="16"/>
        <v>0</v>
      </c>
      <c r="W95" s="335" t="e">
        <f t="shared" si="29"/>
        <v>#DIV/0!</v>
      </c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6"/>
      <c r="CA95" s="46"/>
      <c r="CB95" s="46"/>
      <c r="CC95" s="46"/>
      <c r="CD95" s="46"/>
      <c r="CE95" s="46"/>
      <c r="CF95" s="46"/>
      <c r="CG95" s="46"/>
      <c r="CH95" s="46"/>
      <c r="CI95" s="46"/>
      <c r="CJ95" s="46"/>
      <c r="CK95" s="46"/>
      <c r="CL95" s="46"/>
      <c r="CM95" s="46"/>
      <c r="CN95" s="46"/>
      <c r="CO95" s="46"/>
      <c r="CP95" s="46"/>
      <c r="CQ95" s="46"/>
      <c r="CR95" s="46"/>
      <c r="CS95" s="46"/>
      <c r="CT95" s="46"/>
      <c r="CU95" s="46"/>
      <c r="CV95" s="46"/>
      <c r="CW95" s="46"/>
      <c r="CX95" s="46"/>
      <c r="CY95" s="46"/>
      <c r="CZ95" s="46"/>
      <c r="DA95" s="46"/>
      <c r="DB95" s="46"/>
      <c r="DC95" s="46"/>
      <c r="DD95" s="46"/>
      <c r="DE95" s="46"/>
      <c r="DF95" s="46"/>
      <c r="DG95" s="46"/>
      <c r="DH95" s="46"/>
      <c r="DI95" s="46"/>
      <c r="DJ95" s="46"/>
      <c r="DK95" s="46"/>
      <c r="DL95" s="46"/>
      <c r="DM95" s="46"/>
      <c r="DN95" s="46"/>
      <c r="DO95" s="46"/>
      <c r="DP95" s="46"/>
      <c r="DQ95" s="46"/>
      <c r="DR95" s="46"/>
      <c r="DS95" s="46"/>
      <c r="DT95" s="46"/>
      <c r="DU95" s="46"/>
      <c r="DV95" s="46"/>
      <c r="DW95" s="46"/>
      <c r="DX95" s="46"/>
      <c r="DY95" s="46"/>
      <c r="DZ95" s="46"/>
      <c r="EA95" s="46"/>
      <c r="EB95" s="46"/>
      <c r="EC95" s="46"/>
      <c r="ED95" s="46"/>
      <c r="EE95" s="46"/>
      <c r="EF95" s="46"/>
      <c r="EG95" s="46"/>
      <c r="EH95" s="46"/>
      <c r="EI95" s="46"/>
      <c r="EJ95" s="46"/>
      <c r="EK95" s="46"/>
      <c r="EL95" s="46"/>
      <c r="EM95" s="46"/>
      <c r="EN95" s="46"/>
      <c r="EO95" s="46"/>
      <c r="EP95" s="46"/>
      <c r="EQ95" s="46"/>
      <c r="ER95" s="46"/>
      <c r="ES95" s="46"/>
      <c r="ET95" s="46"/>
      <c r="EU95" s="46"/>
      <c r="EV95" s="46"/>
      <c r="EW95" s="46"/>
      <c r="EX95" s="46"/>
      <c r="EY95" s="46"/>
      <c r="EZ95" s="46"/>
      <c r="FA95" s="46"/>
      <c r="FB95" s="46"/>
      <c r="FC95" s="46"/>
      <c r="FD95" s="46"/>
      <c r="FE95" s="46"/>
      <c r="FF95" s="46"/>
      <c r="FG95" s="46"/>
      <c r="FH95" s="46"/>
      <c r="FI95" s="46"/>
      <c r="FJ95" s="46"/>
      <c r="FK95" s="46"/>
      <c r="FL95" s="46"/>
      <c r="FM95" s="46"/>
      <c r="FN95" s="46"/>
      <c r="FO95" s="46"/>
      <c r="FP95" s="46"/>
      <c r="FQ95" s="46"/>
      <c r="FR95" s="46"/>
      <c r="FS95" s="46"/>
      <c r="FT95" s="46"/>
      <c r="FU95" s="46"/>
      <c r="FV95" s="46"/>
      <c r="FW95" s="46"/>
      <c r="FX95" s="46"/>
      <c r="FY95" s="46"/>
      <c r="FZ95" s="46"/>
      <c r="GA95" s="46"/>
      <c r="GB95" s="46"/>
      <c r="GC95" s="46"/>
      <c r="GD95" s="46"/>
      <c r="GE95" s="65"/>
      <c r="GF95" s="65"/>
      <c r="GG95" s="65"/>
      <c r="GH95" s="65"/>
      <c r="GI95" s="65"/>
      <c r="GJ95" s="65"/>
      <c r="GK95" s="65"/>
      <c r="GL95" s="65"/>
      <c r="GM95" s="65"/>
      <c r="GN95" s="65"/>
    </row>
    <row r="96" spans="1:196" s="27" customFormat="1" ht="69" customHeight="1" thickBot="1" x14ac:dyDescent="0.3">
      <c r="A96" s="396">
        <v>15</v>
      </c>
      <c r="B96" s="156">
        <v>180404</v>
      </c>
      <c r="C96" s="157" t="s">
        <v>228</v>
      </c>
      <c r="D96" s="157" t="s">
        <v>84</v>
      </c>
      <c r="E96" s="190" t="s">
        <v>229</v>
      </c>
      <c r="F96" s="351"/>
      <c r="G96" s="352"/>
      <c r="H96" s="347"/>
      <c r="I96" s="284">
        <f t="shared" ref="I96:I120" si="41">H96/$H$6</f>
        <v>0</v>
      </c>
      <c r="J96" s="282">
        <f t="shared" si="39"/>
        <v>0</v>
      </c>
      <c r="K96" s="285"/>
      <c r="L96" s="281">
        <v>77.099999999999994</v>
      </c>
      <c r="M96" s="282">
        <v>77.099999999999994</v>
      </c>
      <c r="N96" s="282">
        <v>77.099999999999994</v>
      </c>
      <c r="O96" s="283"/>
      <c r="P96" s="282">
        <f t="shared" si="40"/>
        <v>-77.099999999999994</v>
      </c>
      <c r="Q96" s="285"/>
      <c r="R96" s="281">
        <f t="shared" si="27"/>
        <v>77.099999999999994</v>
      </c>
      <c r="S96" s="282">
        <f t="shared" si="28"/>
        <v>77.099999999999994</v>
      </c>
      <c r="T96" s="282">
        <f t="shared" si="28"/>
        <v>77.099999999999994</v>
      </c>
      <c r="U96" s="283">
        <f t="shared" si="28"/>
        <v>0</v>
      </c>
      <c r="V96" s="253">
        <f t="shared" si="16"/>
        <v>-77.099999999999994</v>
      </c>
      <c r="W96" s="285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38"/>
      <c r="ET96" s="38"/>
      <c r="EU96" s="38"/>
      <c r="EV96" s="38"/>
      <c r="EW96" s="38"/>
      <c r="EX96" s="38"/>
      <c r="EY96" s="38"/>
      <c r="EZ96" s="38"/>
      <c r="FA96" s="38"/>
      <c r="FB96" s="38"/>
      <c r="FC96" s="38"/>
      <c r="FD96" s="38"/>
      <c r="FE96" s="38"/>
      <c r="FF96" s="38"/>
      <c r="FG96" s="38"/>
      <c r="FH96" s="38"/>
      <c r="FI96" s="38"/>
      <c r="FJ96" s="38"/>
      <c r="FK96" s="38"/>
      <c r="FL96" s="38"/>
      <c r="FM96" s="38"/>
      <c r="FN96" s="38"/>
      <c r="FO96" s="38"/>
      <c r="FP96" s="38"/>
      <c r="FQ96" s="38"/>
      <c r="FR96" s="38"/>
      <c r="FS96" s="38"/>
      <c r="FT96" s="38"/>
      <c r="FU96" s="38"/>
      <c r="FV96" s="38"/>
      <c r="FW96" s="38"/>
      <c r="FX96" s="38"/>
      <c r="FY96" s="38"/>
      <c r="FZ96" s="38"/>
      <c r="GA96" s="38"/>
      <c r="GB96" s="38"/>
      <c r="GC96" s="38"/>
      <c r="GD96" s="38"/>
      <c r="GE96" s="66"/>
      <c r="GF96" s="66"/>
      <c r="GG96" s="66"/>
      <c r="GH96" s="66"/>
      <c r="GI96" s="66"/>
      <c r="GJ96" s="66"/>
      <c r="GK96" s="66"/>
      <c r="GL96" s="66"/>
      <c r="GM96" s="66"/>
      <c r="GN96" s="66"/>
    </row>
    <row r="97" spans="1:196" s="37" customFormat="1" ht="115.5" customHeight="1" thickBot="1" x14ac:dyDescent="0.35">
      <c r="A97" s="240"/>
      <c r="B97" s="418"/>
      <c r="C97" s="242"/>
      <c r="D97" s="242"/>
      <c r="E97" s="243" t="s">
        <v>302</v>
      </c>
      <c r="F97" s="305"/>
      <c r="G97" s="299"/>
      <c r="H97" s="306"/>
      <c r="I97" s="308">
        <f t="shared" si="41"/>
        <v>0</v>
      </c>
      <c r="J97" s="299">
        <f t="shared" si="39"/>
        <v>0</v>
      </c>
      <c r="K97" s="300"/>
      <c r="L97" s="305">
        <v>77.099999999999994</v>
      </c>
      <c r="M97" s="299">
        <v>77.099999999999994</v>
      </c>
      <c r="N97" s="299">
        <v>77.099999999999994</v>
      </c>
      <c r="O97" s="306"/>
      <c r="P97" s="299">
        <f t="shared" si="40"/>
        <v>-77.099999999999994</v>
      </c>
      <c r="Q97" s="300"/>
      <c r="R97" s="305">
        <f t="shared" si="27"/>
        <v>77.099999999999994</v>
      </c>
      <c r="S97" s="299">
        <f t="shared" si="28"/>
        <v>77.099999999999994</v>
      </c>
      <c r="T97" s="299">
        <f t="shared" si="28"/>
        <v>77.099999999999994</v>
      </c>
      <c r="U97" s="306">
        <f t="shared" si="28"/>
        <v>0</v>
      </c>
      <c r="V97" s="287">
        <f t="shared" ref="V97:V120" si="42">U97-T97</f>
        <v>-77.099999999999994</v>
      </c>
      <c r="W97" s="300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  <c r="CB97" s="46"/>
      <c r="CC97" s="46"/>
      <c r="CD97" s="46"/>
      <c r="CE97" s="46"/>
      <c r="CF97" s="46"/>
      <c r="CG97" s="46"/>
      <c r="CH97" s="46"/>
      <c r="CI97" s="46"/>
      <c r="CJ97" s="46"/>
      <c r="CK97" s="46"/>
      <c r="CL97" s="46"/>
      <c r="CM97" s="46"/>
      <c r="CN97" s="46"/>
      <c r="CO97" s="46"/>
      <c r="CP97" s="46"/>
      <c r="CQ97" s="46"/>
      <c r="CR97" s="46"/>
      <c r="CS97" s="46"/>
      <c r="CT97" s="46"/>
      <c r="CU97" s="46"/>
      <c r="CV97" s="46"/>
      <c r="CW97" s="46"/>
      <c r="CX97" s="46"/>
      <c r="CY97" s="46"/>
      <c r="CZ97" s="46"/>
      <c r="DA97" s="46"/>
      <c r="DB97" s="46"/>
      <c r="DC97" s="46"/>
      <c r="DD97" s="46"/>
      <c r="DE97" s="46"/>
      <c r="DF97" s="46"/>
      <c r="DG97" s="46"/>
      <c r="DH97" s="46"/>
      <c r="DI97" s="46"/>
      <c r="DJ97" s="46"/>
      <c r="DK97" s="46"/>
      <c r="DL97" s="46"/>
      <c r="DM97" s="46"/>
      <c r="DN97" s="46"/>
      <c r="DO97" s="46"/>
      <c r="DP97" s="46"/>
      <c r="DQ97" s="46"/>
      <c r="DR97" s="46"/>
      <c r="DS97" s="46"/>
      <c r="DT97" s="46"/>
      <c r="DU97" s="46"/>
      <c r="DV97" s="46"/>
      <c r="DW97" s="46"/>
      <c r="DX97" s="46"/>
      <c r="DY97" s="46"/>
      <c r="DZ97" s="46"/>
      <c r="EA97" s="46"/>
      <c r="EB97" s="46"/>
      <c r="EC97" s="46"/>
      <c r="ED97" s="46"/>
      <c r="EE97" s="46"/>
      <c r="EF97" s="46"/>
      <c r="EG97" s="46"/>
      <c r="EH97" s="46"/>
      <c r="EI97" s="46"/>
      <c r="EJ97" s="46"/>
      <c r="EK97" s="46"/>
      <c r="EL97" s="46"/>
      <c r="EM97" s="46"/>
      <c r="EN97" s="46"/>
      <c r="EO97" s="46"/>
      <c r="EP97" s="46"/>
      <c r="EQ97" s="46"/>
      <c r="ER97" s="46"/>
      <c r="ES97" s="46"/>
      <c r="ET97" s="46"/>
      <c r="EU97" s="46"/>
      <c r="EV97" s="46"/>
      <c r="EW97" s="46"/>
      <c r="EX97" s="46"/>
      <c r="EY97" s="46"/>
      <c r="EZ97" s="46"/>
      <c r="FA97" s="46"/>
      <c r="FB97" s="46"/>
      <c r="FC97" s="46"/>
      <c r="FD97" s="46"/>
      <c r="FE97" s="46"/>
      <c r="FF97" s="46"/>
      <c r="FG97" s="46"/>
      <c r="FH97" s="46"/>
      <c r="FI97" s="46"/>
      <c r="FJ97" s="46"/>
      <c r="FK97" s="46"/>
      <c r="FL97" s="46"/>
      <c r="FM97" s="46"/>
      <c r="FN97" s="46"/>
      <c r="FO97" s="46"/>
      <c r="FP97" s="46"/>
      <c r="FQ97" s="46"/>
      <c r="FR97" s="46"/>
      <c r="FS97" s="46"/>
      <c r="FT97" s="46"/>
      <c r="FU97" s="46"/>
      <c r="FV97" s="46"/>
      <c r="FW97" s="46"/>
      <c r="FX97" s="46"/>
      <c r="FY97" s="46"/>
      <c r="FZ97" s="46"/>
      <c r="GA97" s="46"/>
      <c r="GB97" s="46"/>
      <c r="GC97" s="46"/>
      <c r="GD97" s="46"/>
      <c r="GE97" s="65"/>
      <c r="GF97" s="65"/>
      <c r="GG97" s="65"/>
      <c r="GH97" s="65"/>
      <c r="GI97" s="65"/>
      <c r="GJ97" s="65"/>
      <c r="GK97" s="65"/>
      <c r="GL97" s="65"/>
      <c r="GM97" s="65"/>
      <c r="GN97" s="65"/>
    </row>
    <row r="98" spans="1:196" s="413" customFormat="1" ht="63" hidden="1" customHeight="1" thickBot="1" x14ac:dyDescent="0.35">
      <c r="A98" s="403"/>
      <c r="B98" s="404"/>
      <c r="C98" s="405"/>
      <c r="D98" s="405"/>
      <c r="E98" s="406" t="s">
        <v>251</v>
      </c>
      <c r="F98" s="336"/>
      <c r="G98" s="337"/>
      <c r="H98" s="329"/>
      <c r="I98" s="407">
        <f t="shared" si="41"/>
        <v>0</v>
      </c>
      <c r="J98" s="337">
        <f t="shared" si="39"/>
        <v>0</v>
      </c>
      <c r="K98" s="408" t="e">
        <f t="shared" si="14"/>
        <v>#DIV/0!</v>
      </c>
      <c r="L98" s="336"/>
      <c r="M98" s="337"/>
      <c r="N98" s="337"/>
      <c r="O98" s="329"/>
      <c r="P98" s="337">
        <f t="shared" si="40"/>
        <v>0</v>
      </c>
      <c r="Q98" s="408" t="e">
        <f t="shared" si="35"/>
        <v>#DIV/0!</v>
      </c>
      <c r="R98" s="336">
        <f t="shared" si="27"/>
        <v>0</v>
      </c>
      <c r="S98" s="337">
        <f t="shared" si="28"/>
        <v>0</v>
      </c>
      <c r="T98" s="337">
        <f t="shared" si="28"/>
        <v>0</v>
      </c>
      <c r="U98" s="329">
        <f t="shared" si="28"/>
        <v>0</v>
      </c>
      <c r="V98" s="337">
        <f t="shared" si="42"/>
        <v>0</v>
      </c>
      <c r="W98" s="408" t="e">
        <f t="shared" si="29"/>
        <v>#DIV/0!</v>
      </c>
      <c r="X98" s="410"/>
      <c r="Y98" s="410"/>
      <c r="Z98" s="410"/>
      <c r="AA98" s="410"/>
      <c r="AB98" s="410"/>
      <c r="AC98" s="410"/>
      <c r="AD98" s="410"/>
      <c r="AE98" s="410"/>
      <c r="AF98" s="410"/>
      <c r="AG98" s="410"/>
      <c r="AH98" s="410"/>
      <c r="AI98" s="410"/>
      <c r="AJ98" s="410"/>
      <c r="AK98" s="410"/>
      <c r="AL98" s="410"/>
      <c r="AM98" s="410"/>
      <c r="AN98" s="410"/>
      <c r="AO98" s="410"/>
      <c r="AP98" s="410"/>
      <c r="AQ98" s="410"/>
      <c r="AR98" s="411"/>
      <c r="AS98" s="411"/>
      <c r="AT98" s="411"/>
      <c r="AU98" s="411"/>
      <c r="AV98" s="411"/>
      <c r="AW98" s="411"/>
      <c r="AX98" s="411"/>
      <c r="AY98" s="411"/>
      <c r="AZ98" s="411"/>
      <c r="BA98" s="411"/>
      <c r="BB98" s="411"/>
      <c r="BC98" s="411"/>
      <c r="BD98" s="411"/>
      <c r="BE98" s="411"/>
      <c r="BF98" s="411"/>
      <c r="BG98" s="411"/>
      <c r="BH98" s="411"/>
      <c r="BI98" s="411"/>
      <c r="BJ98" s="411"/>
      <c r="BK98" s="411"/>
      <c r="BL98" s="411"/>
      <c r="BM98" s="411"/>
      <c r="BN98" s="411"/>
      <c r="BO98" s="411"/>
      <c r="BP98" s="411"/>
      <c r="BQ98" s="411"/>
      <c r="BR98" s="411"/>
      <c r="BS98" s="411"/>
      <c r="BT98" s="411"/>
      <c r="BU98" s="411"/>
      <c r="BV98" s="411"/>
      <c r="BW98" s="411"/>
      <c r="BX98" s="411"/>
      <c r="BY98" s="411"/>
      <c r="BZ98" s="411"/>
      <c r="CA98" s="411"/>
      <c r="CB98" s="411"/>
      <c r="CC98" s="411"/>
      <c r="CD98" s="411"/>
      <c r="CE98" s="411"/>
      <c r="CF98" s="411"/>
      <c r="CG98" s="411"/>
      <c r="CH98" s="411"/>
      <c r="CI98" s="411"/>
      <c r="CJ98" s="411"/>
      <c r="CK98" s="411"/>
      <c r="CL98" s="411"/>
      <c r="CM98" s="411"/>
      <c r="CN98" s="411"/>
      <c r="CO98" s="411"/>
      <c r="CP98" s="411"/>
      <c r="CQ98" s="411"/>
      <c r="CR98" s="411"/>
      <c r="CS98" s="411"/>
      <c r="CT98" s="411"/>
      <c r="CU98" s="411"/>
      <c r="CV98" s="411"/>
      <c r="CW98" s="411"/>
      <c r="CX98" s="411"/>
      <c r="CY98" s="411"/>
      <c r="CZ98" s="411"/>
      <c r="DA98" s="411"/>
      <c r="DB98" s="411"/>
      <c r="DC98" s="411"/>
      <c r="DD98" s="411"/>
      <c r="DE98" s="411"/>
      <c r="DF98" s="411"/>
      <c r="DG98" s="411"/>
      <c r="DH98" s="411"/>
      <c r="DI98" s="411"/>
      <c r="DJ98" s="411"/>
      <c r="DK98" s="411"/>
      <c r="DL98" s="411"/>
      <c r="DM98" s="411"/>
      <c r="DN98" s="411"/>
      <c r="DO98" s="411"/>
      <c r="DP98" s="411"/>
      <c r="DQ98" s="411"/>
      <c r="DR98" s="411"/>
      <c r="DS98" s="411"/>
      <c r="DT98" s="411"/>
      <c r="DU98" s="411"/>
      <c r="DV98" s="411"/>
      <c r="DW98" s="411"/>
      <c r="DX98" s="411"/>
      <c r="DY98" s="411"/>
      <c r="DZ98" s="411"/>
      <c r="EA98" s="411"/>
      <c r="EB98" s="411"/>
      <c r="EC98" s="411"/>
      <c r="ED98" s="411"/>
      <c r="EE98" s="411"/>
      <c r="EF98" s="411"/>
      <c r="EG98" s="411"/>
      <c r="EH98" s="411"/>
      <c r="EI98" s="411"/>
      <c r="EJ98" s="411"/>
      <c r="EK98" s="411"/>
      <c r="EL98" s="411"/>
      <c r="EM98" s="411"/>
      <c r="EN98" s="411"/>
      <c r="EO98" s="411"/>
      <c r="EP98" s="411"/>
      <c r="EQ98" s="411"/>
      <c r="ER98" s="411"/>
      <c r="ES98" s="411"/>
      <c r="ET98" s="411"/>
      <c r="EU98" s="411"/>
      <c r="EV98" s="411"/>
      <c r="EW98" s="411"/>
      <c r="EX98" s="411"/>
      <c r="EY98" s="411"/>
      <c r="EZ98" s="411"/>
      <c r="FA98" s="411"/>
      <c r="FB98" s="411"/>
      <c r="FC98" s="411"/>
      <c r="FD98" s="411"/>
      <c r="FE98" s="411"/>
      <c r="FF98" s="411"/>
      <c r="FG98" s="411"/>
      <c r="FH98" s="411"/>
      <c r="FI98" s="411"/>
      <c r="FJ98" s="411"/>
      <c r="FK98" s="411"/>
      <c r="FL98" s="411"/>
      <c r="FM98" s="411"/>
      <c r="FN98" s="411"/>
      <c r="FO98" s="411"/>
      <c r="FP98" s="411"/>
      <c r="FQ98" s="411"/>
      <c r="FR98" s="411"/>
      <c r="FS98" s="411"/>
      <c r="FT98" s="411"/>
      <c r="FU98" s="411"/>
      <c r="FV98" s="411"/>
      <c r="FW98" s="411"/>
      <c r="FX98" s="411"/>
      <c r="FY98" s="411"/>
      <c r="FZ98" s="411"/>
      <c r="GA98" s="411"/>
      <c r="GB98" s="411"/>
      <c r="GC98" s="411"/>
      <c r="GD98" s="411"/>
      <c r="GE98" s="412"/>
      <c r="GF98" s="412"/>
      <c r="GG98" s="412"/>
      <c r="GH98" s="412"/>
      <c r="GI98" s="412"/>
      <c r="GJ98" s="412"/>
      <c r="GK98" s="412"/>
      <c r="GL98" s="412"/>
      <c r="GM98" s="412"/>
      <c r="GN98" s="412"/>
    </row>
    <row r="99" spans="1:196" s="413" customFormat="1" ht="144.6" hidden="1" customHeight="1" thickBot="1" x14ac:dyDescent="0.35">
      <c r="A99" s="403"/>
      <c r="B99" s="404"/>
      <c r="C99" s="405"/>
      <c r="D99" s="405"/>
      <c r="E99" s="406" t="s">
        <v>241</v>
      </c>
      <c r="F99" s="336"/>
      <c r="G99" s="337"/>
      <c r="H99" s="329"/>
      <c r="I99" s="407">
        <f t="shared" si="41"/>
        <v>0</v>
      </c>
      <c r="J99" s="337">
        <f t="shared" si="39"/>
        <v>0</v>
      </c>
      <c r="K99" s="408" t="e">
        <f t="shared" si="14"/>
        <v>#DIV/0!</v>
      </c>
      <c r="L99" s="336"/>
      <c r="M99" s="337"/>
      <c r="N99" s="337"/>
      <c r="O99" s="329"/>
      <c r="P99" s="337">
        <f t="shared" si="40"/>
        <v>0</v>
      </c>
      <c r="Q99" s="408" t="e">
        <f t="shared" si="35"/>
        <v>#DIV/0!</v>
      </c>
      <c r="R99" s="336">
        <f t="shared" si="27"/>
        <v>0</v>
      </c>
      <c r="S99" s="337">
        <f t="shared" si="28"/>
        <v>0</v>
      </c>
      <c r="T99" s="337">
        <f t="shared" si="28"/>
        <v>0</v>
      </c>
      <c r="U99" s="329">
        <f t="shared" si="28"/>
        <v>0</v>
      </c>
      <c r="V99" s="409">
        <f t="shared" si="42"/>
        <v>0</v>
      </c>
      <c r="W99" s="408" t="e">
        <f t="shared" si="29"/>
        <v>#DIV/0!</v>
      </c>
      <c r="X99" s="410"/>
      <c r="Y99" s="410"/>
      <c r="Z99" s="410"/>
      <c r="AA99" s="410"/>
      <c r="AB99" s="410"/>
      <c r="AC99" s="410"/>
      <c r="AD99" s="410"/>
      <c r="AE99" s="410"/>
      <c r="AF99" s="410"/>
      <c r="AG99" s="410"/>
      <c r="AH99" s="410"/>
      <c r="AI99" s="410"/>
      <c r="AJ99" s="410"/>
      <c r="AK99" s="410"/>
      <c r="AL99" s="410"/>
      <c r="AM99" s="410"/>
      <c r="AN99" s="410"/>
      <c r="AO99" s="410"/>
      <c r="AP99" s="410"/>
      <c r="AQ99" s="410"/>
      <c r="AR99" s="411"/>
      <c r="AS99" s="411"/>
      <c r="AT99" s="411"/>
      <c r="AU99" s="411"/>
      <c r="AV99" s="411"/>
      <c r="AW99" s="411"/>
      <c r="AX99" s="411"/>
      <c r="AY99" s="411"/>
      <c r="AZ99" s="411"/>
      <c r="BA99" s="411"/>
      <c r="BB99" s="411"/>
      <c r="BC99" s="411"/>
      <c r="BD99" s="411"/>
      <c r="BE99" s="411"/>
      <c r="BF99" s="411"/>
      <c r="BG99" s="411"/>
      <c r="BH99" s="411"/>
      <c r="BI99" s="411"/>
      <c r="BJ99" s="411"/>
      <c r="BK99" s="411"/>
      <c r="BL99" s="411"/>
      <c r="BM99" s="411"/>
      <c r="BN99" s="411"/>
      <c r="BO99" s="411"/>
      <c r="BP99" s="411"/>
      <c r="BQ99" s="411"/>
      <c r="BR99" s="411"/>
      <c r="BS99" s="411"/>
      <c r="BT99" s="411"/>
      <c r="BU99" s="411"/>
      <c r="BV99" s="411"/>
      <c r="BW99" s="411"/>
      <c r="BX99" s="411"/>
      <c r="BY99" s="411"/>
      <c r="BZ99" s="411"/>
      <c r="CA99" s="411"/>
      <c r="CB99" s="411"/>
      <c r="CC99" s="411"/>
      <c r="CD99" s="411"/>
      <c r="CE99" s="411"/>
      <c r="CF99" s="411"/>
      <c r="CG99" s="411"/>
      <c r="CH99" s="411"/>
      <c r="CI99" s="411"/>
      <c r="CJ99" s="411"/>
      <c r="CK99" s="411"/>
      <c r="CL99" s="411"/>
      <c r="CM99" s="411"/>
      <c r="CN99" s="411"/>
      <c r="CO99" s="411"/>
      <c r="CP99" s="411"/>
      <c r="CQ99" s="411"/>
      <c r="CR99" s="411"/>
      <c r="CS99" s="411"/>
      <c r="CT99" s="411"/>
      <c r="CU99" s="411"/>
      <c r="CV99" s="411"/>
      <c r="CW99" s="411"/>
      <c r="CX99" s="411"/>
      <c r="CY99" s="411"/>
      <c r="CZ99" s="411"/>
      <c r="DA99" s="411"/>
      <c r="DB99" s="411"/>
      <c r="DC99" s="411"/>
      <c r="DD99" s="411"/>
      <c r="DE99" s="411"/>
      <c r="DF99" s="411"/>
      <c r="DG99" s="411"/>
      <c r="DH99" s="411"/>
      <c r="DI99" s="411"/>
      <c r="DJ99" s="411"/>
      <c r="DK99" s="411"/>
      <c r="DL99" s="411"/>
      <c r="DM99" s="411"/>
      <c r="DN99" s="411"/>
      <c r="DO99" s="411"/>
      <c r="DP99" s="411"/>
      <c r="DQ99" s="411"/>
      <c r="DR99" s="411"/>
      <c r="DS99" s="411"/>
      <c r="DT99" s="411"/>
      <c r="DU99" s="411"/>
      <c r="DV99" s="411"/>
      <c r="DW99" s="411"/>
      <c r="DX99" s="411"/>
      <c r="DY99" s="411"/>
      <c r="DZ99" s="411"/>
      <c r="EA99" s="411"/>
      <c r="EB99" s="411"/>
      <c r="EC99" s="411"/>
      <c r="ED99" s="411"/>
      <c r="EE99" s="411"/>
      <c r="EF99" s="411"/>
      <c r="EG99" s="411"/>
      <c r="EH99" s="411"/>
      <c r="EI99" s="411"/>
      <c r="EJ99" s="411"/>
      <c r="EK99" s="411"/>
      <c r="EL99" s="411"/>
      <c r="EM99" s="411"/>
      <c r="EN99" s="411"/>
      <c r="EO99" s="411"/>
      <c r="EP99" s="411"/>
      <c r="EQ99" s="411"/>
      <c r="ER99" s="411"/>
      <c r="ES99" s="411"/>
      <c r="ET99" s="411"/>
      <c r="EU99" s="411"/>
      <c r="EV99" s="411"/>
      <c r="EW99" s="411"/>
      <c r="EX99" s="411"/>
      <c r="EY99" s="411"/>
      <c r="EZ99" s="411"/>
      <c r="FA99" s="411"/>
      <c r="FB99" s="411"/>
      <c r="FC99" s="411"/>
      <c r="FD99" s="411"/>
      <c r="FE99" s="411"/>
      <c r="FF99" s="411"/>
      <c r="FG99" s="411"/>
      <c r="FH99" s="411"/>
      <c r="FI99" s="411"/>
      <c r="FJ99" s="411"/>
      <c r="FK99" s="411"/>
      <c r="FL99" s="411"/>
      <c r="FM99" s="411"/>
      <c r="FN99" s="411"/>
      <c r="FO99" s="411"/>
      <c r="FP99" s="411"/>
      <c r="FQ99" s="411"/>
      <c r="FR99" s="411"/>
      <c r="FS99" s="411"/>
      <c r="FT99" s="411"/>
      <c r="FU99" s="411"/>
      <c r="FV99" s="411"/>
      <c r="FW99" s="411"/>
      <c r="FX99" s="411"/>
      <c r="FY99" s="411"/>
      <c r="FZ99" s="411"/>
      <c r="GA99" s="411"/>
      <c r="GB99" s="411"/>
      <c r="GC99" s="411"/>
      <c r="GD99" s="411"/>
      <c r="GE99" s="412"/>
      <c r="GF99" s="412"/>
      <c r="GG99" s="412"/>
      <c r="GH99" s="412"/>
      <c r="GI99" s="412"/>
      <c r="GJ99" s="412"/>
      <c r="GK99" s="412"/>
      <c r="GL99" s="412"/>
      <c r="GM99" s="412"/>
      <c r="GN99" s="412"/>
    </row>
    <row r="100" spans="1:196" s="37" customFormat="1" ht="36.6" customHeight="1" thickBot="1" x14ac:dyDescent="0.3">
      <c r="A100" s="236">
        <v>16</v>
      </c>
      <c r="B100" s="219"/>
      <c r="C100" s="154" t="s">
        <v>257</v>
      </c>
      <c r="D100" s="154" t="s">
        <v>84</v>
      </c>
      <c r="E100" s="220" t="s">
        <v>258</v>
      </c>
      <c r="F100" s="252"/>
      <c r="G100" s="253"/>
      <c r="H100" s="283"/>
      <c r="I100" s="254">
        <f t="shared" si="41"/>
        <v>0</v>
      </c>
      <c r="J100" s="259">
        <f t="shared" si="39"/>
        <v>0</v>
      </c>
      <c r="K100" s="255"/>
      <c r="L100" s="252">
        <v>2000</v>
      </c>
      <c r="M100" s="253">
        <v>3379</v>
      </c>
      <c r="N100" s="253">
        <v>3379</v>
      </c>
      <c r="O100" s="283">
        <v>1379</v>
      </c>
      <c r="P100" s="253">
        <f t="shared" si="40"/>
        <v>-2000</v>
      </c>
      <c r="Q100" s="255">
        <f t="shared" si="35"/>
        <v>0.40810890796093519</v>
      </c>
      <c r="R100" s="252">
        <f t="shared" si="27"/>
        <v>2000</v>
      </c>
      <c r="S100" s="253">
        <f t="shared" si="28"/>
        <v>3379</v>
      </c>
      <c r="T100" s="253">
        <f t="shared" si="28"/>
        <v>3379</v>
      </c>
      <c r="U100" s="283">
        <f t="shared" si="28"/>
        <v>1379</v>
      </c>
      <c r="V100" s="253">
        <f t="shared" si="42"/>
        <v>-2000</v>
      </c>
      <c r="W100" s="255">
        <f t="shared" si="29"/>
        <v>0.40810890796093519</v>
      </c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/>
      <c r="BX100" s="46"/>
      <c r="BY100" s="46"/>
      <c r="BZ100" s="46"/>
      <c r="CA100" s="46"/>
      <c r="CB100" s="46"/>
      <c r="CC100" s="46"/>
      <c r="CD100" s="46"/>
      <c r="CE100" s="46"/>
      <c r="CF100" s="46"/>
      <c r="CG100" s="46"/>
      <c r="CH100" s="46"/>
      <c r="CI100" s="46"/>
      <c r="CJ100" s="46"/>
      <c r="CK100" s="46"/>
      <c r="CL100" s="46"/>
      <c r="CM100" s="46"/>
      <c r="CN100" s="46"/>
      <c r="CO100" s="46"/>
      <c r="CP100" s="46"/>
      <c r="CQ100" s="46"/>
      <c r="CR100" s="46"/>
      <c r="CS100" s="46"/>
      <c r="CT100" s="46"/>
      <c r="CU100" s="46"/>
      <c r="CV100" s="46"/>
      <c r="CW100" s="46"/>
      <c r="CX100" s="46"/>
      <c r="CY100" s="46"/>
      <c r="CZ100" s="46"/>
      <c r="DA100" s="46"/>
      <c r="DB100" s="46"/>
      <c r="DC100" s="46"/>
      <c r="DD100" s="46"/>
      <c r="DE100" s="46"/>
      <c r="DF100" s="46"/>
      <c r="DG100" s="46"/>
      <c r="DH100" s="46"/>
      <c r="DI100" s="46"/>
      <c r="DJ100" s="46"/>
      <c r="DK100" s="46"/>
      <c r="DL100" s="46"/>
      <c r="DM100" s="46"/>
      <c r="DN100" s="46"/>
      <c r="DO100" s="46"/>
      <c r="DP100" s="46"/>
      <c r="DQ100" s="46"/>
      <c r="DR100" s="46"/>
      <c r="DS100" s="46"/>
      <c r="DT100" s="46"/>
      <c r="DU100" s="46"/>
      <c r="DV100" s="46"/>
      <c r="DW100" s="46"/>
      <c r="DX100" s="46"/>
      <c r="DY100" s="46"/>
      <c r="DZ100" s="46"/>
      <c r="EA100" s="46"/>
      <c r="EB100" s="46"/>
      <c r="EC100" s="46"/>
      <c r="ED100" s="46"/>
      <c r="EE100" s="46"/>
      <c r="EF100" s="46"/>
      <c r="EG100" s="46"/>
      <c r="EH100" s="46"/>
      <c r="EI100" s="46"/>
      <c r="EJ100" s="46"/>
      <c r="EK100" s="46"/>
      <c r="EL100" s="46"/>
      <c r="EM100" s="46"/>
      <c r="EN100" s="46"/>
      <c r="EO100" s="46"/>
      <c r="EP100" s="46"/>
      <c r="EQ100" s="46"/>
      <c r="ER100" s="46"/>
      <c r="ES100" s="46"/>
      <c r="ET100" s="46"/>
      <c r="EU100" s="46"/>
      <c r="EV100" s="46"/>
      <c r="EW100" s="46"/>
      <c r="EX100" s="46"/>
      <c r="EY100" s="46"/>
      <c r="EZ100" s="46"/>
      <c r="FA100" s="46"/>
      <c r="FB100" s="46"/>
      <c r="FC100" s="46"/>
      <c r="FD100" s="46"/>
      <c r="FE100" s="46"/>
      <c r="FF100" s="46"/>
      <c r="FG100" s="46"/>
      <c r="FH100" s="46"/>
      <c r="FI100" s="46"/>
      <c r="FJ100" s="46"/>
      <c r="FK100" s="46"/>
      <c r="FL100" s="46"/>
      <c r="FM100" s="46"/>
      <c r="FN100" s="46"/>
      <c r="FO100" s="46"/>
      <c r="FP100" s="46"/>
      <c r="FQ100" s="46"/>
      <c r="FR100" s="46"/>
      <c r="FS100" s="46"/>
      <c r="FT100" s="46"/>
      <c r="FU100" s="46"/>
      <c r="FV100" s="46"/>
      <c r="FW100" s="46"/>
      <c r="FX100" s="46"/>
      <c r="FY100" s="46"/>
      <c r="FZ100" s="46"/>
      <c r="GA100" s="46"/>
      <c r="GB100" s="46"/>
      <c r="GC100" s="46"/>
      <c r="GD100" s="46"/>
      <c r="GE100" s="65"/>
      <c r="GF100" s="65"/>
      <c r="GG100" s="65"/>
      <c r="GH100" s="65"/>
      <c r="GI100" s="65"/>
      <c r="GJ100" s="65"/>
      <c r="GK100" s="65"/>
      <c r="GL100" s="65"/>
      <c r="GM100" s="65"/>
      <c r="GN100" s="65"/>
    </row>
    <row r="101" spans="1:196" s="37" customFormat="1" ht="36.6" customHeight="1" thickBot="1" x14ac:dyDescent="0.3">
      <c r="A101" s="236">
        <v>17</v>
      </c>
      <c r="B101" s="153"/>
      <c r="C101" s="154" t="s">
        <v>304</v>
      </c>
      <c r="D101" s="154" t="s">
        <v>86</v>
      </c>
      <c r="E101" s="188" t="s">
        <v>305</v>
      </c>
      <c r="F101" s="271"/>
      <c r="G101" s="272"/>
      <c r="H101" s="346"/>
      <c r="I101" s="348">
        <f t="shared" ref="I101" si="43">H101/$H$6</f>
        <v>0</v>
      </c>
      <c r="J101" s="349">
        <f t="shared" ref="J101" si="44">H101-G101</f>
        <v>0</v>
      </c>
      <c r="K101" s="312"/>
      <c r="L101" s="252"/>
      <c r="M101" s="253">
        <v>370.5</v>
      </c>
      <c r="N101" s="253">
        <v>370.5</v>
      </c>
      <c r="O101" s="346">
        <v>370.5</v>
      </c>
      <c r="P101" s="253">
        <f t="shared" ref="P101" si="45">O101-N101</f>
        <v>0</v>
      </c>
      <c r="Q101" s="255"/>
      <c r="R101" s="252">
        <f t="shared" ref="R101" si="46">SUM(F101,L101)</f>
        <v>0</v>
      </c>
      <c r="S101" s="282">
        <f t="shared" ref="S101" si="47">SUM(F101,M101)</f>
        <v>370.5</v>
      </c>
      <c r="T101" s="253">
        <f t="shared" ref="T101" si="48">SUM(G101,N101)</f>
        <v>370.5</v>
      </c>
      <c r="U101" s="283">
        <f t="shared" ref="U101" si="49">SUM(H101,O101)</f>
        <v>370.5</v>
      </c>
      <c r="V101" s="253">
        <f t="shared" ref="V101" si="50">U101-T101</f>
        <v>0</v>
      </c>
      <c r="W101" s="312">
        <f t="shared" ref="W101" si="51">U101/T101</f>
        <v>1</v>
      </c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  <c r="BZ101" s="46"/>
      <c r="CA101" s="46"/>
      <c r="CB101" s="46"/>
      <c r="CC101" s="46"/>
      <c r="CD101" s="46"/>
      <c r="CE101" s="46"/>
      <c r="CF101" s="46"/>
      <c r="CG101" s="46"/>
      <c r="CH101" s="46"/>
      <c r="CI101" s="46"/>
      <c r="CJ101" s="46"/>
      <c r="CK101" s="46"/>
      <c r="CL101" s="46"/>
      <c r="CM101" s="46"/>
      <c r="CN101" s="46"/>
      <c r="CO101" s="46"/>
      <c r="CP101" s="46"/>
      <c r="CQ101" s="46"/>
      <c r="CR101" s="46"/>
      <c r="CS101" s="46"/>
      <c r="CT101" s="46"/>
      <c r="CU101" s="46"/>
      <c r="CV101" s="46"/>
      <c r="CW101" s="46"/>
      <c r="CX101" s="46"/>
      <c r="CY101" s="46"/>
      <c r="CZ101" s="46"/>
      <c r="DA101" s="46"/>
      <c r="DB101" s="46"/>
      <c r="DC101" s="46"/>
      <c r="DD101" s="46"/>
      <c r="DE101" s="46"/>
      <c r="DF101" s="46"/>
      <c r="DG101" s="46"/>
      <c r="DH101" s="46"/>
      <c r="DI101" s="46"/>
      <c r="DJ101" s="46"/>
      <c r="DK101" s="46"/>
      <c r="DL101" s="46"/>
      <c r="DM101" s="46"/>
      <c r="DN101" s="46"/>
      <c r="DO101" s="46"/>
      <c r="DP101" s="46"/>
      <c r="DQ101" s="46"/>
      <c r="DR101" s="46"/>
      <c r="DS101" s="46"/>
      <c r="DT101" s="46"/>
      <c r="DU101" s="46"/>
      <c r="DV101" s="46"/>
      <c r="DW101" s="46"/>
      <c r="DX101" s="46"/>
      <c r="DY101" s="46"/>
      <c r="DZ101" s="46"/>
      <c r="EA101" s="46"/>
      <c r="EB101" s="46"/>
      <c r="EC101" s="46"/>
      <c r="ED101" s="46"/>
      <c r="EE101" s="46"/>
      <c r="EF101" s="46"/>
      <c r="EG101" s="46"/>
      <c r="EH101" s="46"/>
      <c r="EI101" s="46"/>
      <c r="EJ101" s="46"/>
      <c r="EK101" s="46"/>
      <c r="EL101" s="46"/>
      <c r="EM101" s="46"/>
      <c r="EN101" s="46"/>
      <c r="EO101" s="46"/>
      <c r="EP101" s="46"/>
      <c r="EQ101" s="46"/>
      <c r="ER101" s="46"/>
      <c r="ES101" s="46"/>
      <c r="ET101" s="46"/>
      <c r="EU101" s="46"/>
      <c r="EV101" s="46"/>
      <c r="EW101" s="46"/>
      <c r="EX101" s="46"/>
      <c r="EY101" s="46"/>
      <c r="EZ101" s="46"/>
      <c r="FA101" s="46"/>
      <c r="FB101" s="46"/>
      <c r="FC101" s="46"/>
      <c r="FD101" s="46"/>
      <c r="FE101" s="46"/>
      <c r="FF101" s="46"/>
      <c r="FG101" s="46"/>
      <c r="FH101" s="46"/>
      <c r="FI101" s="46"/>
      <c r="FJ101" s="46"/>
      <c r="FK101" s="46"/>
      <c r="FL101" s="46"/>
      <c r="FM101" s="46"/>
      <c r="FN101" s="46"/>
      <c r="FO101" s="46"/>
      <c r="FP101" s="46"/>
      <c r="FQ101" s="46"/>
      <c r="FR101" s="46"/>
      <c r="FS101" s="46"/>
      <c r="FT101" s="46"/>
      <c r="FU101" s="46"/>
      <c r="FV101" s="46"/>
      <c r="FW101" s="46"/>
      <c r="FX101" s="46"/>
      <c r="FY101" s="46"/>
      <c r="FZ101" s="46"/>
      <c r="GA101" s="46"/>
      <c r="GB101" s="46"/>
      <c r="GC101" s="46"/>
      <c r="GD101" s="46"/>
      <c r="GE101" s="65"/>
      <c r="GF101" s="65"/>
      <c r="GG101" s="65"/>
      <c r="GH101" s="65"/>
      <c r="GI101" s="65"/>
      <c r="GJ101" s="65"/>
      <c r="GK101" s="65"/>
      <c r="GL101" s="65"/>
      <c r="GM101" s="65"/>
      <c r="GN101" s="65"/>
    </row>
    <row r="102" spans="1:196" s="8" customFormat="1" ht="49.5" customHeight="1" thickBot="1" x14ac:dyDescent="0.3">
      <c r="A102" s="236">
        <v>18</v>
      </c>
      <c r="B102" s="153"/>
      <c r="C102" s="154" t="s">
        <v>188</v>
      </c>
      <c r="D102" s="154" t="s">
        <v>86</v>
      </c>
      <c r="E102" s="188" t="s">
        <v>189</v>
      </c>
      <c r="F102" s="271">
        <v>2340.9</v>
      </c>
      <c r="G102" s="272">
        <v>2340.9</v>
      </c>
      <c r="H102" s="346">
        <v>1828.1</v>
      </c>
      <c r="I102" s="348">
        <f t="shared" si="41"/>
        <v>7.2742132899132712E-3</v>
      </c>
      <c r="J102" s="349">
        <f t="shared" si="39"/>
        <v>-512.80000000000018</v>
      </c>
      <c r="K102" s="312">
        <f t="shared" si="14"/>
        <v>0.78093895510273814</v>
      </c>
      <c r="L102" s="252"/>
      <c r="M102" s="253"/>
      <c r="N102" s="253"/>
      <c r="O102" s="346"/>
      <c r="P102" s="253">
        <f t="shared" si="40"/>
        <v>0</v>
      </c>
      <c r="Q102" s="255"/>
      <c r="R102" s="252">
        <f t="shared" si="27"/>
        <v>2340.9</v>
      </c>
      <c r="S102" s="282">
        <f t="shared" si="28"/>
        <v>2340.9</v>
      </c>
      <c r="T102" s="253">
        <f t="shared" si="28"/>
        <v>2340.9</v>
      </c>
      <c r="U102" s="283">
        <f t="shared" si="28"/>
        <v>1828.1</v>
      </c>
      <c r="V102" s="253">
        <f t="shared" si="42"/>
        <v>-512.80000000000018</v>
      </c>
      <c r="W102" s="312">
        <f t="shared" si="29"/>
        <v>0.78093895510273814</v>
      </c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64"/>
      <c r="GF102" s="64"/>
      <c r="GG102" s="64"/>
      <c r="GH102" s="64"/>
      <c r="GI102" s="64"/>
      <c r="GJ102" s="64"/>
      <c r="GK102" s="64"/>
      <c r="GL102" s="64"/>
      <c r="GM102" s="64"/>
      <c r="GN102" s="64"/>
    </row>
    <row r="103" spans="1:196" s="8" customFormat="1" ht="35.25" customHeight="1" thickBot="1" x14ac:dyDescent="0.3">
      <c r="A103" s="236">
        <v>19</v>
      </c>
      <c r="B103" s="153">
        <v>180404</v>
      </c>
      <c r="C103" s="154" t="s">
        <v>160</v>
      </c>
      <c r="D103" s="154" t="s">
        <v>87</v>
      </c>
      <c r="E103" s="188" t="s">
        <v>90</v>
      </c>
      <c r="F103" s="271">
        <v>2.2999999999999998</v>
      </c>
      <c r="G103" s="272">
        <v>1</v>
      </c>
      <c r="H103" s="346">
        <v>0.8</v>
      </c>
      <c r="I103" s="414">
        <f t="shared" si="41"/>
        <v>3.1832890060339247E-6</v>
      </c>
      <c r="J103" s="349">
        <f t="shared" si="39"/>
        <v>-0.19999999999999996</v>
      </c>
      <c r="K103" s="312">
        <f t="shared" si="14"/>
        <v>0.8</v>
      </c>
      <c r="L103" s="252"/>
      <c r="M103" s="282"/>
      <c r="N103" s="282"/>
      <c r="O103" s="346"/>
      <c r="P103" s="253">
        <f t="shared" si="40"/>
        <v>0</v>
      </c>
      <c r="Q103" s="255"/>
      <c r="R103" s="252">
        <f t="shared" si="27"/>
        <v>2.2999999999999998</v>
      </c>
      <c r="S103" s="282">
        <f t="shared" si="28"/>
        <v>2.2999999999999998</v>
      </c>
      <c r="T103" s="253">
        <f t="shared" si="28"/>
        <v>1</v>
      </c>
      <c r="U103" s="283">
        <f t="shared" si="28"/>
        <v>0.8</v>
      </c>
      <c r="V103" s="253">
        <f t="shared" si="42"/>
        <v>-0.19999999999999996</v>
      </c>
      <c r="W103" s="312">
        <f t="shared" si="29"/>
        <v>0.8</v>
      </c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64"/>
      <c r="GF103" s="64"/>
      <c r="GG103" s="64"/>
      <c r="GH103" s="64"/>
      <c r="GI103" s="64"/>
      <c r="GJ103" s="64"/>
      <c r="GK103" s="64"/>
      <c r="GL103" s="64"/>
      <c r="GM103" s="64"/>
      <c r="GN103" s="64"/>
    </row>
    <row r="104" spans="1:196" s="8" customFormat="1" ht="23.25" hidden="1" customHeight="1" thickBot="1" x14ac:dyDescent="0.3">
      <c r="A104" s="236">
        <v>22</v>
      </c>
      <c r="B104" s="153">
        <v>180404</v>
      </c>
      <c r="C104" s="154" t="s">
        <v>180</v>
      </c>
      <c r="D104" s="154" t="s">
        <v>88</v>
      </c>
      <c r="E104" s="188" t="s">
        <v>89</v>
      </c>
      <c r="F104" s="271"/>
      <c r="G104" s="272"/>
      <c r="H104" s="346"/>
      <c r="I104" s="354">
        <f t="shared" si="41"/>
        <v>0</v>
      </c>
      <c r="J104" s="349">
        <f t="shared" si="39"/>
        <v>0</v>
      </c>
      <c r="K104" s="312" t="e">
        <f t="shared" ref="K104:K123" si="52">H104/G104</f>
        <v>#DIV/0!</v>
      </c>
      <c r="L104" s="252"/>
      <c r="M104" s="253"/>
      <c r="N104" s="253"/>
      <c r="O104" s="347"/>
      <c r="P104" s="253">
        <f t="shared" si="40"/>
        <v>0</v>
      </c>
      <c r="Q104" s="260" t="e">
        <f t="shared" si="35"/>
        <v>#DIV/0!</v>
      </c>
      <c r="R104" s="252">
        <f t="shared" si="27"/>
        <v>0</v>
      </c>
      <c r="S104" s="282">
        <f t="shared" si="28"/>
        <v>0</v>
      </c>
      <c r="T104" s="253">
        <f t="shared" si="28"/>
        <v>0</v>
      </c>
      <c r="U104" s="283">
        <f t="shared" si="28"/>
        <v>0</v>
      </c>
      <c r="V104" s="253">
        <f t="shared" si="42"/>
        <v>0</v>
      </c>
      <c r="W104" s="312" t="e">
        <f t="shared" si="29"/>
        <v>#DIV/0!</v>
      </c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64"/>
      <c r="GF104" s="64"/>
      <c r="GG104" s="64"/>
      <c r="GH104" s="64"/>
      <c r="GI104" s="64"/>
      <c r="GJ104" s="64"/>
      <c r="GK104" s="64"/>
      <c r="GL104" s="64"/>
      <c r="GM104" s="64"/>
      <c r="GN104" s="64"/>
    </row>
    <row r="105" spans="1:196" s="197" customFormat="1" ht="40.9" customHeight="1" x14ac:dyDescent="0.25">
      <c r="A105" s="236">
        <v>20</v>
      </c>
      <c r="B105" s="219"/>
      <c r="C105" s="154" t="s">
        <v>271</v>
      </c>
      <c r="D105" s="154" t="s">
        <v>84</v>
      </c>
      <c r="E105" s="188" t="s">
        <v>286</v>
      </c>
      <c r="F105" s="271"/>
      <c r="G105" s="272"/>
      <c r="H105" s="346"/>
      <c r="I105" s="273">
        <f t="shared" si="41"/>
        <v>0</v>
      </c>
      <c r="J105" s="253">
        <f t="shared" si="39"/>
        <v>0</v>
      </c>
      <c r="K105" s="255"/>
      <c r="L105" s="252">
        <v>2500</v>
      </c>
      <c r="M105" s="253">
        <v>2500</v>
      </c>
      <c r="N105" s="253">
        <v>2500</v>
      </c>
      <c r="O105" s="346">
        <v>2499.1999999999998</v>
      </c>
      <c r="P105" s="253">
        <f t="shared" si="40"/>
        <v>-0.8000000000001819</v>
      </c>
      <c r="Q105" s="255">
        <f t="shared" si="35"/>
        <v>0.9996799999999999</v>
      </c>
      <c r="R105" s="252">
        <f t="shared" si="27"/>
        <v>2500</v>
      </c>
      <c r="S105" s="253">
        <f t="shared" si="28"/>
        <v>2500</v>
      </c>
      <c r="T105" s="253">
        <f t="shared" si="28"/>
        <v>2500</v>
      </c>
      <c r="U105" s="283">
        <f t="shared" si="28"/>
        <v>2499.1999999999998</v>
      </c>
      <c r="V105" s="253">
        <f t="shared" si="42"/>
        <v>-0.8000000000001819</v>
      </c>
      <c r="W105" s="312">
        <f t="shared" si="29"/>
        <v>0.9996799999999999</v>
      </c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/>
      <c r="BV105" s="39"/>
      <c r="BW105" s="39"/>
      <c r="BX105" s="39"/>
      <c r="BY105" s="39"/>
      <c r="BZ105" s="39"/>
      <c r="CA105" s="39"/>
      <c r="CB105" s="39"/>
      <c r="CC105" s="39"/>
      <c r="CD105" s="39"/>
      <c r="CE105" s="39"/>
      <c r="CF105" s="39"/>
      <c r="CG105" s="39"/>
      <c r="CH105" s="39"/>
      <c r="CI105" s="39"/>
      <c r="CJ105" s="39"/>
      <c r="CK105" s="39"/>
      <c r="CL105" s="39"/>
      <c r="CM105" s="39"/>
      <c r="CN105" s="39"/>
      <c r="CO105" s="39"/>
      <c r="CP105" s="39"/>
      <c r="CQ105" s="39"/>
      <c r="CR105" s="39"/>
      <c r="CS105" s="39"/>
      <c r="CT105" s="39"/>
      <c r="CU105" s="39"/>
      <c r="CV105" s="39"/>
      <c r="CW105" s="39"/>
      <c r="CX105" s="39"/>
      <c r="CY105" s="39"/>
      <c r="CZ105" s="39"/>
      <c r="DA105" s="39"/>
      <c r="DB105" s="39"/>
      <c r="DC105" s="39"/>
      <c r="DD105" s="39"/>
      <c r="DE105" s="39"/>
      <c r="DF105" s="39"/>
      <c r="DG105" s="39"/>
      <c r="DH105" s="39"/>
      <c r="DI105" s="39"/>
      <c r="DJ105" s="39"/>
      <c r="DK105" s="39"/>
      <c r="DL105" s="39"/>
      <c r="DM105" s="39"/>
      <c r="DN105" s="39"/>
      <c r="DO105" s="39"/>
      <c r="DP105" s="39"/>
      <c r="DQ105" s="39"/>
      <c r="DR105" s="39"/>
      <c r="DS105" s="39"/>
      <c r="DT105" s="39"/>
      <c r="DU105" s="39"/>
      <c r="DV105" s="39"/>
      <c r="DW105" s="39"/>
      <c r="DX105" s="39"/>
      <c r="DY105" s="39"/>
      <c r="DZ105" s="39"/>
      <c r="EA105" s="39"/>
      <c r="EB105" s="39"/>
      <c r="EC105" s="39"/>
      <c r="ED105" s="39"/>
      <c r="EE105" s="39"/>
      <c r="EF105" s="39"/>
      <c r="EG105" s="39"/>
      <c r="EH105" s="39"/>
      <c r="EI105" s="39"/>
      <c r="EJ105" s="39"/>
      <c r="EK105" s="39"/>
      <c r="EL105" s="39"/>
      <c r="EM105" s="39"/>
      <c r="EN105" s="39"/>
      <c r="EO105" s="39"/>
      <c r="EP105" s="39"/>
      <c r="EQ105" s="39"/>
      <c r="ER105" s="39"/>
      <c r="ES105" s="39"/>
      <c r="ET105" s="39"/>
      <c r="EU105" s="39"/>
      <c r="EV105" s="39"/>
      <c r="EW105" s="39"/>
      <c r="EX105" s="39"/>
      <c r="EY105" s="39"/>
      <c r="EZ105" s="39"/>
      <c r="FA105" s="39"/>
      <c r="FB105" s="39"/>
      <c r="FC105" s="39"/>
      <c r="FD105" s="39"/>
      <c r="FE105" s="39"/>
      <c r="FF105" s="39"/>
      <c r="FG105" s="39"/>
      <c r="FH105" s="39"/>
      <c r="FI105" s="39"/>
      <c r="FJ105" s="39"/>
      <c r="FK105" s="39"/>
      <c r="FL105" s="39"/>
      <c r="FM105" s="39"/>
      <c r="FN105" s="39"/>
      <c r="FO105" s="39"/>
      <c r="FP105" s="39"/>
      <c r="FQ105" s="39"/>
      <c r="FR105" s="39"/>
      <c r="FS105" s="39"/>
      <c r="FT105" s="39"/>
      <c r="FU105" s="39"/>
      <c r="FV105" s="39"/>
      <c r="FW105" s="39"/>
      <c r="FX105" s="39"/>
      <c r="FY105" s="39"/>
      <c r="FZ105" s="39"/>
      <c r="GA105" s="39"/>
      <c r="GB105" s="39"/>
      <c r="GC105" s="39"/>
      <c r="GD105" s="39"/>
      <c r="GE105" s="39"/>
      <c r="GF105" s="39"/>
      <c r="GG105" s="39"/>
      <c r="GH105" s="39"/>
      <c r="GI105" s="39"/>
      <c r="GJ105" s="39"/>
      <c r="GK105" s="39"/>
      <c r="GL105" s="39"/>
      <c r="GM105" s="39"/>
      <c r="GN105" s="39"/>
    </row>
    <row r="106" spans="1:196" s="197" customFormat="1" ht="54.6" hidden="1" customHeight="1" x14ac:dyDescent="0.25">
      <c r="A106" s="236">
        <v>24</v>
      </c>
      <c r="B106" s="219"/>
      <c r="C106" s="154" t="s">
        <v>182</v>
      </c>
      <c r="D106" s="154" t="s">
        <v>92</v>
      </c>
      <c r="E106" s="188" t="s">
        <v>183</v>
      </c>
      <c r="F106" s="271"/>
      <c r="G106" s="272"/>
      <c r="H106" s="346"/>
      <c r="I106" s="254">
        <f t="shared" si="41"/>
        <v>0</v>
      </c>
      <c r="J106" s="253">
        <f t="shared" si="39"/>
        <v>0</v>
      </c>
      <c r="K106" s="255" t="e">
        <f t="shared" si="52"/>
        <v>#DIV/0!</v>
      </c>
      <c r="L106" s="252"/>
      <c r="M106" s="253"/>
      <c r="N106" s="253"/>
      <c r="O106" s="346"/>
      <c r="P106" s="253">
        <f t="shared" si="40"/>
        <v>0</v>
      </c>
      <c r="Q106" s="255" t="e">
        <f t="shared" si="35"/>
        <v>#DIV/0!</v>
      </c>
      <c r="R106" s="252">
        <f t="shared" si="27"/>
        <v>0</v>
      </c>
      <c r="S106" s="253">
        <f t="shared" si="28"/>
        <v>0</v>
      </c>
      <c r="T106" s="253">
        <f t="shared" si="28"/>
        <v>0</v>
      </c>
      <c r="U106" s="283">
        <f t="shared" si="28"/>
        <v>0</v>
      </c>
      <c r="V106" s="253">
        <f t="shared" si="42"/>
        <v>0</v>
      </c>
      <c r="W106" s="255" t="e">
        <f t="shared" si="29"/>
        <v>#DIV/0!</v>
      </c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  <c r="CM106" s="39"/>
      <c r="CN106" s="39"/>
      <c r="CO106" s="39"/>
      <c r="CP106" s="39"/>
      <c r="CQ106" s="39"/>
      <c r="CR106" s="39"/>
      <c r="CS106" s="39"/>
      <c r="CT106" s="39"/>
      <c r="CU106" s="39"/>
      <c r="CV106" s="39"/>
      <c r="CW106" s="39"/>
      <c r="CX106" s="39"/>
      <c r="CY106" s="39"/>
      <c r="CZ106" s="39"/>
      <c r="DA106" s="39"/>
      <c r="DB106" s="39"/>
      <c r="DC106" s="39"/>
      <c r="DD106" s="39"/>
      <c r="DE106" s="39"/>
      <c r="DF106" s="39"/>
      <c r="DG106" s="39"/>
      <c r="DH106" s="39"/>
      <c r="DI106" s="39"/>
      <c r="DJ106" s="39"/>
      <c r="DK106" s="39"/>
      <c r="DL106" s="39"/>
      <c r="DM106" s="39"/>
      <c r="DN106" s="39"/>
      <c r="DO106" s="39"/>
      <c r="DP106" s="39"/>
      <c r="DQ106" s="39"/>
      <c r="DR106" s="39"/>
      <c r="DS106" s="39"/>
      <c r="DT106" s="39"/>
      <c r="DU106" s="39"/>
      <c r="DV106" s="39"/>
      <c r="DW106" s="39"/>
      <c r="DX106" s="39"/>
      <c r="DY106" s="39"/>
      <c r="DZ106" s="39"/>
      <c r="EA106" s="39"/>
      <c r="EB106" s="39"/>
      <c r="EC106" s="39"/>
      <c r="ED106" s="39"/>
      <c r="EE106" s="39"/>
      <c r="EF106" s="39"/>
      <c r="EG106" s="39"/>
      <c r="EH106" s="39"/>
      <c r="EI106" s="39"/>
      <c r="EJ106" s="39"/>
      <c r="EK106" s="39"/>
      <c r="EL106" s="39"/>
      <c r="EM106" s="39"/>
      <c r="EN106" s="39"/>
      <c r="EO106" s="39"/>
      <c r="EP106" s="39"/>
      <c r="EQ106" s="39"/>
      <c r="ER106" s="39"/>
      <c r="ES106" s="39"/>
      <c r="ET106" s="39"/>
      <c r="EU106" s="39"/>
      <c r="EV106" s="39"/>
      <c r="EW106" s="39"/>
      <c r="EX106" s="39"/>
      <c r="EY106" s="39"/>
      <c r="EZ106" s="39"/>
      <c r="FA106" s="39"/>
      <c r="FB106" s="39"/>
      <c r="FC106" s="39"/>
      <c r="FD106" s="39"/>
      <c r="FE106" s="39"/>
      <c r="FF106" s="39"/>
      <c r="FG106" s="39"/>
      <c r="FH106" s="39"/>
      <c r="FI106" s="39"/>
      <c r="FJ106" s="39"/>
      <c r="FK106" s="39"/>
      <c r="FL106" s="39"/>
      <c r="FM106" s="39"/>
      <c r="FN106" s="39"/>
      <c r="FO106" s="39"/>
      <c r="FP106" s="39"/>
      <c r="FQ106" s="39"/>
      <c r="FR106" s="39"/>
      <c r="FS106" s="39"/>
      <c r="FT106" s="39"/>
      <c r="FU106" s="39"/>
      <c r="FV106" s="39"/>
      <c r="FW106" s="39"/>
      <c r="FX106" s="39"/>
      <c r="FY106" s="39"/>
      <c r="FZ106" s="39"/>
      <c r="GA106" s="39"/>
      <c r="GB106" s="39"/>
      <c r="GC106" s="39"/>
      <c r="GD106" s="39"/>
      <c r="GE106" s="39"/>
      <c r="GF106" s="39"/>
      <c r="GG106" s="39"/>
      <c r="GH106" s="39"/>
      <c r="GI106" s="39"/>
      <c r="GJ106" s="39"/>
      <c r="GK106" s="39"/>
      <c r="GL106" s="39"/>
      <c r="GM106" s="39"/>
      <c r="GN106" s="39"/>
    </row>
    <row r="107" spans="1:196" s="386" customFormat="1" ht="118.9" hidden="1" customHeight="1" x14ac:dyDescent="0.3">
      <c r="A107" s="398"/>
      <c r="B107" s="376"/>
      <c r="C107" s="377"/>
      <c r="D107" s="376"/>
      <c r="E107" s="378" t="s">
        <v>253</v>
      </c>
      <c r="F107" s="379"/>
      <c r="G107" s="380"/>
      <c r="H107" s="325"/>
      <c r="I107" s="381">
        <f t="shared" si="41"/>
        <v>0</v>
      </c>
      <c r="J107" s="265">
        <f t="shared" si="39"/>
        <v>0</v>
      </c>
      <c r="K107" s="382" t="e">
        <f t="shared" si="52"/>
        <v>#DIV/0!</v>
      </c>
      <c r="L107" s="383"/>
      <c r="M107" s="265"/>
      <c r="N107" s="265"/>
      <c r="O107" s="306"/>
      <c r="P107" s="265">
        <f t="shared" si="40"/>
        <v>0</v>
      </c>
      <c r="Q107" s="382" t="e">
        <f t="shared" si="35"/>
        <v>#DIV/0!</v>
      </c>
      <c r="R107" s="383">
        <f t="shared" si="27"/>
        <v>0</v>
      </c>
      <c r="S107" s="265">
        <f t="shared" si="28"/>
        <v>0</v>
      </c>
      <c r="T107" s="265">
        <f t="shared" si="28"/>
        <v>0</v>
      </c>
      <c r="U107" s="306">
        <f t="shared" si="28"/>
        <v>0</v>
      </c>
      <c r="V107" s="265">
        <f t="shared" si="42"/>
        <v>0</v>
      </c>
      <c r="W107" s="382" t="e">
        <f t="shared" si="29"/>
        <v>#DIV/0!</v>
      </c>
      <c r="X107" s="384"/>
      <c r="Y107" s="384"/>
      <c r="Z107" s="384"/>
      <c r="AA107" s="384"/>
      <c r="AB107" s="384"/>
      <c r="AC107" s="384"/>
      <c r="AD107" s="384"/>
      <c r="AE107" s="384"/>
      <c r="AF107" s="384"/>
      <c r="AG107" s="384"/>
      <c r="AH107" s="384"/>
      <c r="AI107" s="384"/>
      <c r="AJ107" s="384"/>
      <c r="AK107" s="384"/>
      <c r="AL107" s="384"/>
      <c r="AM107" s="384"/>
      <c r="AN107" s="384"/>
      <c r="AO107" s="384"/>
      <c r="AP107" s="384"/>
      <c r="AQ107" s="384"/>
      <c r="AR107" s="384"/>
      <c r="AS107" s="384"/>
      <c r="AT107" s="384"/>
      <c r="AU107" s="384"/>
      <c r="AV107" s="384"/>
      <c r="AW107" s="384"/>
      <c r="AX107" s="384"/>
      <c r="AY107" s="384"/>
      <c r="AZ107" s="384"/>
      <c r="BA107" s="384"/>
      <c r="BB107" s="384"/>
      <c r="BC107" s="384"/>
      <c r="BD107" s="384"/>
      <c r="BE107" s="384"/>
      <c r="BF107" s="384"/>
      <c r="BG107" s="384"/>
      <c r="BH107" s="384"/>
      <c r="BI107" s="384"/>
      <c r="BJ107" s="384"/>
      <c r="BK107" s="384"/>
      <c r="BL107" s="384"/>
      <c r="BM107" s="384"/>
      <c r="BN107" s="384"/>
      <c r="BO107" s="384"/>
      <c r="BP107" s="384"/>
      <c r="BQ107" s="384"/>
      <c r="BR107" s="384"/>
      <c r="BS107" s="384"/>
      <c r="BT107" s="384"/>
      <c r="BU107" s="384"/>
      <c r="BV107" s="384"/>
      <c r="BW107" s="384"/>
      <c r="BX107" s="384"/>
      <c r="BY107" s="384"/>
      <c r="BZ107" s="384"/>
      <c r="CA107" s="384"/>
      <c r="CB107" s="384"/>
      <c r="CC107" s="384"/>
      <c r="CD107" s="384"/>
      <c r="CE107" s="384"/>
      <c r="CF107" s="384"/>
      <c r="CG107" s="384"/>
      <c r="CH107" s="384"/>
      <c r="CI107" s="384"/>
      <c r="CJ107" s="384"/>
      <c r="CK107" s="384"/>
      <c r="CL107" s="384"/>
      <c r="CM107" s="384"/>
      <c r="CN107" s="384"/>
      <c r="CO107" s="384"/>
      <c r="CP107" s="384"/>
      <c r="CQ107" s="384"/>
      <c r="CR107" s="384"/>
      <c r="CS107" s="384"/>
      <c r="CT107" s="384"/>
      <c r="CU107" s="384"/>
      <c r="CV107" s="384"/>
      <c r="CW107" s="384"/>
      <c r="CX107" s="384"/>
      <c r="CY107" s="384"/>
      <c r="CZ107" s="384"/>
      <c r="DA107" s="384"/>
      <c r="DB107" s="384"/>
      <c r="DC107" s="384"/>
      <c r="DD107" s="384"/>
      <c r="DE107" s="384"/>
      <c r="DF107" s="384"/>
      <c r="DG107" s="384"/>
      <c r="DH107" s="384"/>
      <c r="DI107" s="384"/>
      <c r="DJ107" s="384"/>
      <c r="DK107" s="384"/>
      <c r="DL107" s="384"/>
      <c r="DM107" s="384"/>
      <c r="DN107" s="384"/>
      <c r="DO107" s="384"/>
      <c r="DP107" s="384"/>
      <c r="DQ107" s="384"/>
      <c r="DR107" s="384"/>
      <c r="DS107" s="384"/>
      <c r="DT107" s="384"/>
      <c r="DU107" s="384"/>
      <c r="DV107" s="384"/>
      <c r="DW107" s="384"/>
      <c r="DX107" s="384"/>
      <c r="DY107" s="384"/>
      <c r="DZ107" s="384"/>
      <c r="EA107" s="384"/>
      <c r="EB107" s="384"/>
      <c r="EC107" s="384"/>
      <c r="ED107" s="384"/>
      <c r="EE107" s="384"/>
      <c r="EF107" s="384"/>
      <c r="EG107" s="384"/>
      <c r="EH107" s="384"/>
      <c r="EI107" s="384"/>
      <c r="EJ107" s="384"/>
      <c r="EK107" s="384"/>
      <c r="EL107" s="384"/>
      <c r="EM107" s="384"/>
      <c r="EN107" s="384"/>
      <c r="EO107" s="384"/>
      <c r="EP107" s="384"/>
      <c r="EQ107" s="384"/>
      <c r="ER107" s="384"/>
      <c r="ES107" s="384"/>
      <c r="ET107" s="384"/>
      <c r="EU107" s="384"/>
      <c r="EV107" s="384"/>
      <c r="EW107" s="384"/>
      <c r="EX107" s="384"/>
      <c r="EY107" s="384"/>
      <c r="EZ107" s="384"/>
      <c r="FA107" s="384"/>
      <c r="FB107" s="384"/>
      <c r="FC107" s="384"/>
      <c r="FD107" s="384"/>
      <c r="FE107" s="384"/>
      <c r="FF107" s="384"/>
      <c r="FG107" s="384"/>
      <c r="FH107" s="384"/>
      <c r="FI107" s="384"/>
      <c r="FJ107" s="384"/>
      <c r="FK107" s="384"/>
      <c r="FL107" s="384"/>
      <c r="FM107" s="384"/>
      <c r="FN107" s="384"/>
      <c r="FO107" s="384"/>
      <c r="FP107" s="384"/>
      <c r="FQ107" s="384"/>
      <c r="FR107" s="384"/>
      <c r="FS107" s="384"/>
      <c r="FT107" s="384"/>
      <c r="FU107" s="384"/>
      <c r="FV107" s="384"/>
      <c r="FW107" s="384"/>
      <c r="FX107" s="384"/>
      <c r="FY107" s="384"/>
      <c r="FZ107" s="384"/>
      <c r="GA107" s="384"/>
      <c r="GB107" s="384"/>
      <c r="GC107" s="384"/>
      <c r="GD107" s="384"/>
      <c r="GE107" s="385"/>
      <c r="GF107" s="385"/>
      <c r="GG107" s="385"/>
      <c r="GH107" s="385"/>
      <c r="GI107" s="385"/>
      <c r="GJ107" s="385"/>
      <c r="GK107" s="385"/>
      <c r="GL107" s="385"/>
      <c r="GM107" s="385"/>
      <c r="GN107" s="385"/>
    </row>
    <row r="108" spans="1:196" s="386" customFormat="1" ht="120" hidden="1" customHeight="1" x14ac:dyDescent="0.3">
      <c r="A108" s="398"/>
      <c r="B108" s="376"/>
      <c r="C108" s="377"/>
      <c r="D108" s="376"/>
      <c r="E108" s="387" t="s">
        <v>254</v>
      </c>
      <c r="F108" s="379"/>
      <c r="G108" s="380"/>
      <c r="H108" s="325"/>
      <c r="I108" s="381">
        <f t="shared" si="41"/>
        <v>0</v>
      </c>
      <c r="J108" s="265">
        <f t="shared" si="39"/>
        <v>0</v>
      </c>
      <c r="K108" s="382" t="e">
        <f t="shared" si="52"/>
        <v>#DIV/0!</v>
      </c>
      <c r="L108" s="388"/>
      <c r="M108" s="389"/>
      <c r="N108" s="389"/>
      <c r="O108" s="329"/>
      <c r="P108" s="265">
        <f t="shared" si="40"/>
        <v>0</v>
      </c>
      <c r="Q108" s="382" t="e">
        <f t="shared" si="35"/>
        <v>#DIV/0!</v>
      </c>
      <c r="R108" s="383">
        <f t="shared" si="27"/>
        <v>0</v>
      </c>
      <c r="S108" s="265">
        <f t="shared" si="28"/>
        <v>0</v>
      </c>
      <c r="T108" s="265">
        <f t="shared" si="28"/>
        <v>0</v>
      </c>
      <c r="U108" s="306">
        <f t="shared" si="28"/>
        <v>0</v>
      </c>
      <c r="V108" s="253">
        <f t="shared" si="42"/>
        <v>0</v>
      </c>
      <c r="W108" s="382" t="e">
        <f t="shared" si="29"/>
        <v>#DIV/0!</v>
      </c>
      <c r="X108" s="384"/>
      <c r="Y108" s="384"/>
      <c r="Z108" s="384"/>
      <c r="AA108" s="384"/>
      <c r="AB108" s="384"/>
      <c r="AC108" s="384"/>
      <c r="AD108" s="384"/>
      <c r="AE108" s="384"/>
      <c r="AF108" s="384"/>
      <c r="AG108" s="384"/>
      <c r="AH108" s="384"/>
      <c r="AI108" s="384"/>
      <c r="AJ108" s="384"/>
      <c r="AK108" s="384"/>
      <c r="AL108" s="384"/>
      <c r="AM108" s="384"/>
      <c r="AN108" s="384"/>
      <c r="AO108" s="384"/>
      <c r="AP108" s="384"/>
      <c r="AQ108" s="384"/>
      <c r="AR108" s="384"/>
      <c r="AS108" s="384"/>
      <c r="AT108" s="384"/>
      <c r="AU108" s="384"/>
      <c r="AV108" s="384"/>
      <c r="AW108" s="384"/>
      <c r="AX108" s="384"/>
      <c r="AY108" s="384"/>
      <c r="AZ108" s="384"/>
      <c r="BA108" s="384"/>
      <c r="BB108" s="384"/>
      <c r="BC108" s="384"/>
      <c r="BD108" s="384"/>
      <c r="BE108" s="384"/>
      <c r="BF108" s="384"/>
      <c r="BG108" s="384"/>
      <c r="BH108" s="384"/>
      <c r="BI108" s="384"/>
      <c r="BJ108" s="384"/>
      <c r="BK108" s="384"/>
      <c r="BL108" s="384"/>
      <c r="BM108" s="384"/>
      <c r="BN108" s="384"/>
      <c r="BO108" s="384"/>
      <c r="BP108" s="384"/>
      <c r="BQ108" s="384"/>
      <c r="BR108" s="384"/>
      <c r="BS108" s="384"/>
      <c r="BT108" s="384"/>
      <c r="BU108" s="384"/>
      <c r="BV108" s="384"/>
      <c r="BW108" s="384"/>
      <c r="BX108" s="384"/>
      <c r="BY108" s="384"/>
      <c r="BZ108" s="384"/>
      <c r="CA108" s="384"/>
      <c r="CB108" s="384"/>
      <c r="CC108" s="384"/>
      <c r="CD108" s="384"/>
      <c r="CE108" s="384"/>
      <c r="CF108" s="384"/>
      <c r="CG108" s="384"/>
      <c r="CH108" s="384"/>
      <c r="CI108" s="384"/>
      <c r="CJ108" s="384"/>
      <c r="CK108" s="384"/>
      <c r="CL108" s="384"/>
      <c r="CM108" s="384"/>
      <c r="CN108" s="384"/>
      <c r="CO108" s="384"/>
      <c r="CP108" s="384"/>
      <c r="CQ108" s="384"/>
      <c r="CR108" s="384"/>
      <c r="CS108" s="384"/>
      <c r="CT108" s="384"/>
      <c r="CU108" s="384"/>
      <c r="CV108" s="384"/>
      <c r="CW108" s="384"/>
      <c r="CX108" s="384"/>
      <c r="CY108" s="384"/>
      <c r="CZ108" s="384"/>
      <c r="DA108" s="384"/>
      <c r="DB108" s="384"/>
      <c r="DC108" s="384"/>
      <c r="DD108" s="384"/>
      <c r="DE108" s="384"/>
      <c r="DF108" s="384"/>
      <c r="DG108" s="384"/>
      <c r="DH108" s="384"/>
      <c r="DI108" s="384"/>
      <c r="DJ108" s="384"/>
      <c r="DK108" s="384"/>
      <c r="DL108" s="384"/>
      <c r="DM108" s="384"/>
      <c r="DN108" s="384"/>
      <c r="DO108" s="384"/>
      <c r="DP108" s="384"/>
      <c r="DQ108" s="384"/>
      <c r="DR108" s="384"/>
      <c r="DS108" s="384"/>
      <c r="DT108" s="384"/>
      <c r="DU108" s="384"/>
      <c r="DV108" s="384"/>
      <c r="DW108" s="384"/>
      <c r="DX108" s="384"/>
      <c r="DY108" s="384"/>
      <c r="DZ108" s="384"/>
      <c r="EA108" s="384"/>
      <c r="EB108" s="384"/>
      <c r="EC108" s="384"/>
      <c r="ED108" s="384"/>
      <c r="EE108" s="384"/>
      <c r="EF108" s="384"/>
      <c r="EG108" s="384"/>
      <c r="EH108" s="384"/>
      <c r="EI108" s="384"/>
      <c r="EJ108" s="384"/>
      <c r="EK108" s="384"/>
      <c r="EL108" s="384"/>
      <c r="EM108" s="384"/>
      <c r="EN108" s="384"/>
      <c r="EO108" s="384"/>
      <c r="EP108" s="384"/>
      <c r="EQ108" s="384"/>
      <c r="ER108" s="384"/>
      <c r="ES108" s="384"/>
      <c r="ET108" s="384"/>
      <c r="EU108" s="384"/>
      <c r="EV108" s="384"/>
      <c r="EW108" s="384"/>
      <c r="EX108" s="384"/>
      <c r="EY108" s="384"/>
      <c r="EZ108" s="384"/>
      <c r="FA108" s="384"/>
      <c r="FB108" s="384"/>
      <c r="FC108" s="384"/>
      <c r="FD108" s="384"/>
      <c r="FE108" s="384"/>
      <c r="FF108" s="384"/>
      <c r="FG108" s="384"/>
      <c r="FH108" s="384"/>
      <c r="FI108" s="384"/>
      <c r="FJ108" s="384"/>
      <c r="FK108" s="384"/>
      <c r="FL108" s="384"/>
      <c r="FM108" s="384"/>
      <c r="FN108" s="384"/>
      <c r="FO108" s="384"/>
      <c r="FP108" s="384"/>
      <c r="FQ108" s="384"/>
      <c r="FR108" s="384"/>
      <c r="FS108" s="384"/>
      <c r="FT108" s="384"/>
      <c r="FU108" s="384"/>
      <c r="FV108" s="384"/>
      <c r="FW108" s="384"/>
      <c r="FX108" s="384"/>
      <c r="FY108" s="384"/>
      <c r="FZ108" s="384"/>
      <c r="GA108" s="384"/>
      <c r="GB108" s="384"/>
      <c r="GC108" s="384"/>
      <c r="GD108" s="384"/>
      <c r="GE108" s="385"/>
      <c r="GF108" s="385"/>
      <c r="GG108" s="385"/>
      <c r="GH108" s="385"/>
      <c r="GI108" s="385"/>
      <c r="GJ108" s="385"/>
      <c r="GK108" s="385"/>
      <c r="GL108" s="385"/>
      <c r="GM108" s="385"/>
      <c r="GN108" s="385"/>
    </row>
    <row r="109" spans="1:196" s="197" customFormat="1" ht="37.15" hidden="1" customHeight="1" x14ac:dyDescent="0.25">
      <c r="A109" s="236">
        <v>25</v>
      </c>
      <c r="B109" s="219"/>
      <c r="C109" s="154" t="s">
        <v>222</v>
      </c>
      <c r="D109" s="154" t="s">
        <v>91</v>
      </c>
      <c r="E109" s="188" t="s">
        <v>223</v>
      </c>
      <c r="F109" s="271"/>
      <c r="G109" s="272"/>
      <c r="H109" s="346"/>
      <c r="I109" s="273">
        <f t="shared" si="41"/>
        <v>0</v>
      </c>
      <c r="J109" s="253">
        <f t="shared" si="39"/>
        <v>0</v>
      </c>
      <c r="K109" s="255" t="e">
        <f t="shared" si="52"/>
        <v>#DIV/0!</v>
      </c>
      <c r="L109" s="252"/>
      <c r="M109" s="253"/>
      <c r="N109" s="253"/>
      <c r="O109" s="346"/>
      <c r="P109" s="253">
        <f t="shared" si="40"/>
        <v>0</v>
      </c>
      <c r="Q109" s="255" t="e">
        <f t="shared" si="35"/>
        <v>#DIV/0!</v>
      </c>
      <c r="R109" s="252">
        <f t="shared" si="27"/>
        <v>0</v>
      </c>
      <c r="S109" s="253">
        <f t="shared" si="28"/>
        <v>0</v>
      </c>
      <c r="T109" s="253">
        <f t="shared" si="28"/>
        <v>0</v>
      </c>
      <c r="U109" s="283">
        <f t="shared" si="28"/>
        <v>0</v>
      </c>
      <c r="V109" s="253">
        <f t="shared" si="42"/>
        <v>0</v>
      </c>
      <c r="W109" s="255" t="e">
        <f t="shared" si="29"/>
        <v>#DIV/0!</v>
      </c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39"/>
      <c r="BY109" s="39"/>
      <c r="BZ109" s="39"/>
      <c r="CA109" s="39"/>
      <c r="CB109" s="39"/>
      <c r="CC109" s="39"/>
      <c r="CD109" s="39"/>
      <c r="CE109" s="39"/>
      <c r="CF109" s="39"/>
      <c r="CG109" s="39"/>
      <c r="CH109" s="39"/>
      <c r="CI109" s="39"/>
      <c r="CJ109" s="39"/>
      <c r="CK109" s="39"/>
      <c r="CL109" s="39"/>
      <c r="CM109" s="39"/>
      <c r="CN109" s="39"/>
      <c r="CO109" s="39"/>
      <c r="CP109" s="39"/>
      <c r="CQ109" s="39"/>
      <c r="CR109" s="39"/>
      <c r="CS109" s="39"/>
      <c r="CT109" s="39"/>
      <c r="CU109" s="39"/>
      <c r="CV109" s="39"/>
      <c r="CW109" s="39"/>
      <c r="CX109" s="39"/>
      <c r="CY109" s="39"/>
      <c r="CZ109" s="39"/>
      <c r="DA109" s="39"/>
      <c r="DB109" s="39"/>
      <c r="DC109" s="39"/>
      <c r="DD109" s="39"/>
      <c r="DE109" s="39"/>
      <c r="DF109" s="39"/>
      <c r="DG109" s="39"/>
      <c r="DH109" s="39"/>
      <c r="DI109" s="39"/>
      <c r="DJ109" s="39"/>
      <c r="DK109" s="39"/>
      <c r="DL109" s="39"/>
      <c r="DM109" s="39"/>
      <c r="DN109" s="39"/>
      <c r="DO109" s="39"/>
      <c r="DP109" s="39"/>
      <c r="DQ109" s="39"/>
      <c r="DR109" s="39"/>
      <c r="DS109" s="39"/>
      <c r="DT109" s="39"/>
      <c r="DU109" s="39"/>
      <c r="DV109" s="39"/>
      <c r="DW109" s="39"/>
      <c r="DX109" s="39"/>
      <c r="DY109" s="39"/>
      <c r="DZ109" s="39"/>
      <c r="EA109" s="39"/>
      <c r="EB109" s="39"/>
      <c r="EC109" s="39"/>
      <c r="ED109" s="39"/>
      <c r="EE109" s="39"/>
      <c r="EF109" s="39"/>
      <c r="EG109" s="39"/>
      <c r="EH109" s="39"/>
      <c r="EI109" s="39"/>
      <c r="EJ109" s="39"/>
      <c r="EK109" s="39"/>
      <c r="EL109" s="39"/>
      <c r="EM109" s="39"/>
      <c r="EN109" s="39"/>
      <c r="EO109" s="39"/>
      <c r="EP109" s="39"/>
      <c r="EQ109" s="39"/>
      <c r="ER109" s="39"/>
      <c r="ES109" s="39"/>
      <c r="ET109" s="39"/>
      <c r="EU109" s="39"/>
      <c r="EV109" s="39"/>
      <c r="EW109" s="39"/>
      <c r="EX109" s="39"/>
      <c r="EY109" s="39"/>
      <c r="EZ109" s="39"/>
      <c r="FA109" s="39"/>
      <c r="FB109" s="39"/>
      <c r="FC109" s="39"/>
      <c r="FD109" s="39"/>
      <c r="FE109" s="39"/>
      <c r="FF109" s="39"/>
      <c r="FG109" s="39"/>
      <c r="FH109" s="39"/>
      <c r="FI109" s="39"/>
      <c r="FJ109" s="39"/>
      <c r="FK109" s="39"/>
      <c r="FL109" s="39"/>
      <c r="FM109" s="39"/>
      <c r="FN109" s="39"/>
      <c r="FO109" s="39"/>
      <c r="FP109" s="39"/>
      <c r="FQ109" s="39"/>
      <c r="FR109" s="39"/>
      <c r="FS109" s="39"/>
      <c r="FT109" s="39"/>
      <c r="FU109" s="39"/>
      <c r="FV109" s="39"/>
      <c r="FW109" s="39"/>
      <c r="FX109" s="39"/>
      <c r="FY109" s="39"/>
      <c r="FZ109" s="39"/>
      <c r="GA109" s="39"/>
      <c r="GB109" s="39"/>
      <c r="GC109" s="39"/>
      <c r="GD109" s="39"/>
      <c r="GE109" s="39"/>
      <c r="GF109" s="39"/>
      <c r="GG109" s="39"/>
      <c r="GH109" s="39"/>
      <c r="GI109" s="39"/>
      <c r="GJ109" s="39"/>
      <c r="GK109" s="39"/>
      <c r="GL109" s="39"/>
      <c r="GM109" s="39"/>
      <c r="GN109" s="39"/>
    </row>
    <row r="110" spans="1:196" s="197" customFormat="1" ht="40.9" customHeight="1" x14ac:dyDescent="0.25">
      <c r="A110" s="236">
        <v>21</v>
      </c>
      <c r="B110" s="219"/>
      <c r="C110" s="154" t="s">
        <v>285</v>
      </c>
      <c r="D110" s="154" t="s">
        <v>84</v>
      </c>
      <c r="E110" s="188" t="s">
        <v>181</v>
      </c>
      <c r="F110" s="271">
        <v>45</v>
      </c>
      <c r="G110" s="272">
        <v>45</v>
      </c>
      <c r="H110" s="346">
        <v>22.9</v>
      </c>
      <c r="I110" s="273">
        <f>H110/$H$6</f>
        <v>9.1121647797721075E-5</v>
      </c>
      <c r="J110" s="253">
        <f>H110-G110</f>
        <v>-22.1</v>
      </c>
      <c r="K110" s="312">
        <f t="shared" si="52"/>
        <v>0.50888888888888884</v>
      </c>
      <c r="L110" s="252"/>
      <c r="M110" s="253"/>
      <c r="N110" s="253"/>
      <c r="O110" s="347"/>
      <c r="P110" s="253">
        <f>O110-N110</f>
        <v>0</v>
      </c>
      <c r="Q110" s="260"/>
      <c r="R110" s="252">
        <f>SUM(F110,L110)</f>
        <v>45</v>
      </c>
      <c r="S110" s="253">
        <f t="shared" ref="S110:U111" si="53">SUM(F110,M110)</f>
        <v>45</v>
      </c>
      <c r="T110" s="253">
        <f t="shared" si="53"/>
        <v>45</v>
      </c>
      <c r="U110" s="283">
        <f t="shared" si="53"/>
        <v>22.9</v>
      </c>
      <c r="V110" s="253">
        <f>U110-T110</f>
        <v>-22.1</v>
      </c>
      <c r="W110" s="312">
        <f t="shared" si="29"/>
        <v>0.50888888888888884</v>
      </c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  <c r="CE110" s="39"/>
      <c r="CF110" s="39"/>
      <c r="CG110" s="39"/>
      <c r="CH110" s="39"/>
      <c r="CI110" s="39"/>
      <c r="CJ110" s="39"/>
      <c r="CK110" s="39"/>
      <c r="CL110" s="39"/>
      <c r="CM110" s="39"/>
      <c r="CN110" s="39"/>
      <c r="CO110" s="39"/>
      <c r="CP110" s="39"/>
      <c r="CQ110" s="39"/>
      <c r="CR110" s="39"/>
      <c r="CS110" s="39"/>
      <c r="CT110" s="39"/>
      <c r="CU110" s="39"/>
      <c r="CV110" s="39"/>
      <c r="CW110" s="39"/>
      <c r="CX110" s="39"/>
      <c r="CY110" s="39"/>
      <c r="CZ110" s="39"/>
      <c r="DA110" s="39"/>
      <c r="DB110" s="39"/>
      <c r="DC110" s="39"/>
      <c r="DD110" s="39"/>
      <c r="DE110" s="39"/>
      <c r="DF110" s="39"/>
      <c r="DG110" s="39"/>
      <c r="DH110" s="39"/>
      <c r="DI110" s="39"/>
      <c r="DJ110" s="39"/>
      <c r="DK110" s="39"/>
      <c r="DL110" s="39"/>
      <c r="DM110" s="39"/>
      <c r="DN110" s="39"/>
      <c r="DO110" s="39"/>
      <c r="DP110" s="39"/>
      <c r="DQ110" s="39"/>
      <c r="DR110" s="39"/>
      <c r="DS110" s="39"/>
      <c r="DT110" s="39"/>
      <c r="DU110" s="39"/>
      <c r="DV110" s="39"/>
      <c r="DW110" s="39"/>
      <c r="DX110" s="39"/>
      <c r="DY110" s="39"/>
      <c r="DZ110" s="39"/>
      <c r="EA110" s="39"/>
      <c r="EB110" s="39"/>
      <c r="EC110" s="39"/>
      <c r="ED110" s="39"/>
      <c r="EE110" s="39"/>
      <c r="EF110" s="39"/>
      <c r="EG110" s="39"/>
      <c r="EH110" s="39"/>
      <c r="EI110" s="39"/>
      <c r="EJ110" s="39"/>
      <c r="EK110" s="39"/>
      <c r="EL110" s="39"/>
      <c r="EM110" s="39"/>
      <c r="EN110" s="39"/>
      <c r="EO110" s="39"/>
      <c r="EP110" s="39"/>
      <c r="EQ110" s="39"/>
      <c r="ER110" s="39"/>
      <c r="ES110" s="39"/>
      <c r="ET110" s="39"/>
      <c r="EU110" s="39"/>
      <c r="EV110" s="39"/>
      <c r="EW110" s="39"/>
      <c r="EX110" s="39"/>
      <c r="EY110" s="39"/>
      <c r="EZ110" s="39"/>
      <c r="FA110" s="39"/>
      <c r="FB110" s="39"/>
      <c r="FC110" s="39"/>
      <c r="FD110" s="39"/>
      <c r="FE110" s="39"/>
      <c r="FF110" s="39"/>
      <c r="FG110" s="39"/>
      <c r="FH110" s="39"/>
      <c r="FI110" s="39"/>
      <c r="FJ110" s="39"/>
      <c r="FK110" s="39"/>
      <c r="FL110" s="39"/>
      <c r="FM110" s="39"/>
      <c r="FN110" s="39"/>
      <c r="FO110" s="39"/>
      <c r="FP110" s="39"/>
      <c r="FQ110" s="39"/>
      <c r="FR110" s="39"/>
      <c r="FS110" s="39"/>
      <c r="FT110" s="39"/>
      <c r="FU110" s="39"/>
      <c r="FV110" s="39"/>
      <c r="FW110" s="39"/>
      <c r="FX110" s="39"/>
      <c r="FY110" s="39"/>
      <c r="FZ110" s="39"/>
      <c r="GA110" s="39"/>
      <c r="GB110" s="39"/>
      <c r="GC110" s="39"/>
      <c r="GD110" s="39"/>
      <c r="GE110" s="39"/>
      <c r="GF110" s="39"/>
      <c r="GG110" s="39"/>
      <c r="GH110" s="39"/>
      <c r="GI110" s="39"/>
      <c r="GJ110" s="39"/>
      <c r="GK110" s="39"/>
      <c r="GL110" s="39"/>
      <c r="GM110" s="39"/>
      <c r="GN110" s="39"/>
    </row>
    <row r="111" spans="1:196" s="3" customFormat="1" ht="48.75" customHeight="1" x14ac:dyDescent="0.25">
      <c r="A111" s="236">
        <v>22</v>
      </c>
      <c r="B111" s="153"/>
      <c r="C111" s="154" t="s">
        <v>182</v>
      </c>
      <c r="D111" s="154" t="s">
        <v>92</v>
      </c>
      <c r="E111" s="188" t="s">
        <v>183</v>
      </c>
      <c r="F111" s="271">
        <v>1303.4000000000001</v>
      </c>
      <c r="G111" s="272">
        <v>1303.4000000000001</v>
      </c>
      <c r="H111" s="346">
        <v>837</v>
      </c>
      <c r="I111" s="348">
        <f>H111/$H$6</f>
        <v>3.3305161225629936E-3</v>
      </c>
      <c r="J111" s="349">
        <f>H111-G111</f>
        <v>-466.40000000000009</v>
      </c>
      <c r="K111" s="312">
        <f t="shared" si="52"/>
        <v>0.64216664109252719</v>
      </c>
      <c r="L111" s="252">
        <v>1200</v>
      </c>
      <c r="M111" s="282">
        <v>1200</v>
      </c>
      <c r="N111" s="253">
        <v>1200</v>
      </c>
      <c r="O111" s="346"/>
      <c r="P111" s="253">
        <f>O111-N111</f>
        <v>-1200</v>
      </c>
      <c r="Q111" s="255">
        <f t="shared" si="35"/>
        <v>0</v>
      </c>
      <c r="R111" s="252">
        <f>SUM(F111,L111)</f>
        <v>2503.4</v>
      </c>
      <c r="S111" s="282">
        <f t="shared" si="53"/>
        <v>2503.4</v>
      </c>
      <c r="T111" s="253">
        <f t="shared" si="53"/>
        <v>2503.4</v>
      </c>
      <c r="U111" s="283">
        <f t="shared" si="53"/>
        <v>837</v>
      </c>
      <c r="V111" s="253">
        <f>U111-T111</f>
        <v>-1666.4</v>
      </c>
      <c r="W111" s="312">
        <f t="shared" si="29"/>
        <v>0.33434529040504912</v>
      </c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</row>
    <row r="112" spans="1:196" s="3" customFormat="1" ht="37.15" customHeight="1" x14ac:dyDescent="0.25">
      <c r="A112" s="236">
        <v>23</v>
      </c>
      <c r="B112" s="153"/>
      <c r="C112" s="154" t="s">
        <v>234</v>
      </c>
      <c r="D112" s="154" t="s">
        <v>95</v>
      </c>
      <c r="E112" s="188" t="s">
        <v>235</v>
      </c>
      <c r="F112" s="271"/>
      <c r="G112" s="272"/>
      <c r="H112" s="346"/>
      <c r="I112" s="354">
        <f t="shared" si="41"/>
        <v>0</v>
      </c>
      <c r="J112" s="349">
        <f t="shared" si="39"/>
        <v>0</v>
      </c>
      <c r="K112" s="312"/>
      <c r="L112" s="252">
        <v>394.9</v>
      </c>
      <c r="M112" s="282">
        <v>394.9</v>
      </c>
      <c r="N112" s="253">
        <v>294.89999999999998</v>
      </c>
      <c r="O112" s="346"/>
      <c r="P112" s="253">
        <f t="shared" si="40"/>
        <v>-294.89999999999998</v>
      </c>
      <c r="Q112" s="255">
        <f t="shared" si="35"/>
        <v>0</v>
      </c>
      <c r="R112" s="252">
        <f t="shared" si="27"/>
        <v>394.9</v>
      </c>
      <c r="S112" s="282">
        <f t="shared" si="28"/>
        <v>394.9</v>
      </c>
      <c r="T112" s="253">
        <f t="shared" si="28"/>
        <v>294.89999999999998</v>
      </c>
      <c r="U112" s="283">
        <f t="shared" si="28"/>
        <v>0</v>
      </c>
      <c r="V112" s="253">
        <f t="shared" si="42"/>
        <v>-294.89999999999998</v>
      </c>
      <c r="W112" s="312">
        <f t="shared" si="29"/>
        <v>0</v>
      </c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</row>
    <row r="113" spans="1:196" s="3" customFormat="1" ht="24.75" customHeight="1" x14ac:dyDescent="0.25">
      <c r="A113" s="236">
        <v>24</v>
      </c>
      <c r="B113" s="153"/>
      <c r="C113" s="154" t="s">
        <v>96</v>
      </c>
      <c r="D113" s="154" t="s">
        <v>53</v>
      </c>
      <c r="E113" s="188" t="s">
        <v>184</v>
      </c>
      <c r="F113" s="351">
        <v>69</v>
      </c>
      <c r="G113" s="272">
        <v>40.700000000000003</v>
      </c>
      <c r="H113" s="346">
        <v>40.700000000000003</v>
      </c>
      <c r="I113" s="353">
        <f t="shared" si="41"/>
        <v>1.6194982818197592E-4</v>
      </c>
      <c r="J113" s="349">
        <f t="shared" si="39"/>
        <v>0</v>
      </c>
      <c r="K113" s="312">
        <f t="shared" si="52"/>
        <v>1</v>
      </c>
      <c r="L113" s="268"/>
      <c r="M113" s="355"/>
      <c r="N113" s="253"/>
      <c r="O113" s="347"/>
      <c r="P113" s="253">
        <f t="shared" si="40"/>
        <v>0</v>
      </c>
      <c r="Q113" s="255"/>
      <c r="R113" s="252">
        <f t="shared" si="27"/>
        <v>69</v>
      </c>
      <c r="S113" s="282">
        <f t="shared" si="28"/>
        <v>69</v>
      </c>
      <c r="T113" s="253">
        <f t="shared" si="28"/>
        <v>40.700000000000003</v>
      </c>
      <c r="U113" s="283">
        <f t="shared" si="28"/>
        <v>40.700000000000003</v>
      </c>
      <c r="V113" s="253">
        <f t="shared" si="42"/>
        <v>0</v>
      </c>
      <c r="W113" s="312">
        <f t="shared" si="29"/>
        <v>1</v>
      </c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</row>
    <row r="114" spans="1:196" ht="24.75" customHeight="1" x14ac:dyDescent="0.25">
      <c r="A114" s="236">
        <v>25</v>
      </c>
      <c r="B114" s="149" t="s">
        <v>19</v>
      </c>
      <c r="C114" s="158" t="s">
        <v>161</v>
      </c>
      <c r="D114" s="158" t="s">
        <v>93</v>
      </c>
      <c r="E114" s="191" t="s">
        <v>20</v>
      </c>
      <c r="F114" s="274">
        <v>3722.2</v>
      </c>
      <c r="G114" s="275">
        <v>266.10000000000002</v>
      </c>
      <c r="H114" s="356"/>
      <c r="I114" s="348">
        <f t="shared" si="41"/>
        <v>0</v>
      </c>
      <c r="J114" s="349">
        <f t="shared" si="39"/>
        <v>-266.10000000000002</v>
      </c>
      <c r="K114" s="312"/>
      <c r="L114" s="268"/>
      <c r="M114" s="355"/>
      <c r="N114" s="253"/>
      <c r="O114" s="356"/>
      <c r="P114" s="253">
        <f t="shared" si="40"/>
        <v>0</v>
      </c>
      <c r="Q114" s="255"/>
      <c r="R114" s="252">
        <f t="shared" si="27"/>
        <v>3722.2</v>
      </c>
      <c r="S114" s="282">
        <f t="shared" si="28"/>
        <v>3722.2</v>
      </c>
      <c r="T114" s="253">
        <f t="shared" si="28"/>
        <v>266.10000000000002</v>
      </c>
      <c r="U114" s="283">
        <f t="shared" si="28"/>
        <v>0</v>
      </c>
      <c r="V114" s="253">
        <f t="shared" si="42"/>
        <v>-266.10000000000002</v>
      </c>
      <c r="W114" s="312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</row>
    <row r="115" spans="1:196" s="3" customFormat="1" ht="23.25" customHeight="1" x14ac:dyDescent="0.25">
      <c r="A115" s="236">
        <v>26</v>
      </c>
      <c r="B115" s="149" t="s">
        <v>21</v>
      </c>
      <c r="C115" s="158" t="s">
        <v>94</v>
      </c>
      <c r="D115" s="158" t="s">
        <v>54</v>
      </c>
      <c r="E115" s="186" t="s">
        <v>237</v>
      </c>
      <c r="F115" s="274">
        <v>71267</v>
      </c>
      <c r="G115" s="275">
        <v>35633.4</v>
      </c>
      <c r="H115" s="357">
        <v>35633.4</v>
      </c>
      <c r="I115" s="348">
        <f t="shared" si="41"/>
        <v>0.14178926308451156</v>
      </c>
      <c r="J115" s="349">
        <f t="shared" si="39"/>
        <v>0</v>
      </c>
      <c r="K115" s="312">
        <f t="shared" si="52"/>
        <v>1</v>
      </c>
      <c r="L115" s="268"/>
      <c r="M115" s="355"/>
      <c r="N115" s="253"/>
      <c r="O115" s="356"/>
      <c r="P115" s="253">
        <f t="shared" si="40"/>
        <v>0</v>
      </c>
      <c r="Q115" s="255"/>
      <c r="R115" s="252">
        <f t="shared" si="27"/>
        <v>71267</v>
      </c>
      <c r="S115" s="282">
        <f t="shared" si="28"/>
        <v>71267</v>
      </c>
      <c r="T115" s="253">
        <f t="shared" si="28"/>
        <v>35633.4</v>
      </c>
      <c r="U115" s="283">
        <f t="shared" si="28"/>
        <v>35633.4</v>
      </c>
      <c r="V115" s="253">
        <f t="shared" si="42"/>
        <v>0</v>
      </c>
      <c r="W115" s="312">
        <f t="shared" si="29"/>
        <v>1</v>
      </c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</row>
    <row r="116" spans="1:196" s="3" customFormat="1" ht="23.25" customHeight="1" x14ac:dyDescent="0.25">
      <c r="A116" s="236">
        <v>27</v>
      </c>
      <c r="B116" s="149" t="s">
        <v>21</v>
      </c>
      <c r="C116" s="158" t="s">
        <v>185</v>
      </c>
      <c r="D116" s="158" t="s">
        <v>54</v>
      </c>
      <c r="E116" s="186" t="s">
        <v>186</v>
      </c>
      <c r="F116" s="274">
        <v>523.6</v>
      </c>
      <c r="G116" s="275">
        <v>523.6</v>
      </c>
      <c r="H116" s="357"/>
      <c r="I116" s="348">
        <f t="shared" si="41"/>
        <v>0</v>
      </c>
      <c r="J116" s="349">
        <f t="shared" si="39"/>
        <v>-523.6</v>
      </c>
      <c r="K116" s="312"/>
      <c r="L116" s="252">
        <v>9018.5</v>
      </c>
      <c r="M116" s="253">
        <v>9018.5</v>
      </c>
      <c r="N116" s="253">
        <v>9018.5</v>
      </c>
      <c r="O116" s="357"/>
      <c r="P116" s="253">
        <f t="shared" si="40"/>
        <v>-9018.5</v>
      </c>
      <c r="Q116" s="255">
        <f t="shared" si="35"/>
        <v>0</v>
      </c>
      <c r="R116" s="252">
        <f t="shared" si="27"/>
        <v>9542.1</v>
      </c>
      <c r="S116" s="282">
        <f t="shared" si="28"/>
        <v>9542.1</v>
      </c>
      <c r="T116" s="253">
        <f t="shared" si="28"/>
        <v>9542.1</v>
      </c>
      <c r="U116" s="283">
        <f t="shared" si="28"/>
        <v>0</v>
      </c>
      <c r="V116" s="253">
        <f t="shared" si="42"/>
        <v>-9542.1</v>
      </c>
      <c r="W116" s="312">
        <f t="shared" si="29"/>
        <v>0</v>
      </c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</row>
    <row r="117" spans="1:196" s="15" customFormat="1" ht="100.9" customHeight="1" x14ac:dyDescent="0.3">
      <c r="A117" s="166"/>
      <c r="B117" s="138"/>
      <c r="C117" s="138"/>
      <c r="D117" s="138"/>
      <c r="E117" s="178" t="s">
        <v>243</v>
      </c>
      <c r="F117" s="392">
        <v>523.6</v>
      </c>
      <c r="G117" s="393">
        <v>523.6</v>
      </c>
      <c r="H117" s="307"/>
      <c r="I117" s="350">
        <f t="shared" si="41"/>
        <v>0</v>
      </c>
      <c r="J117" s="333">
        <f t="shared" si="39"/>
        <v>-523.6</v>
      </c>
      <c r="K117" s="335"/>
      <c r="L117" s="336"/>
      <c r="M117" s="337"/>
      <c r="N117" s="337"/>
      <c r="O117" s="303"/>
      <c r="P117" s="338">
        <f t="shared" si="40"/>
        <v>0</v>
      </c>
      <c r="Q117" s="335"/>
      <c r="R117" s="332">
        <f t="shared" si="27"/>
        <v>523.6</v>
      </c>
      <c r="S117" s="333">
        <f t="shared" ref="S117:U120" si="54">SUM(F117,M117)</f>
        <v>523.6</v>
      </c>
      <c r="T117" s="333">
        <f t="shared" si="54"/>
        <v>523.6</v>
      </c>
      <c r="U117" s="306">
        <f t="shared" si="54"/>
        <v>0</v>
      </c>
      <c r="V117" s="333">
        <f t="shared" si="42"/>
        <v>-523.6</v>
      </c>
      <c r="W117" s="416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  <c r="BI117" s="51"/>
      <c r="BJ117" s="51"/>
      <c r="BK117" s="51"/>
      <c r="BL117" s="51"/>
      <c r="BM117" s="51"/>
      <c r="BN117" s="51"/>
      <c r="BO117" s="51"/>
      <c r="BP117" s="51"/>
      <c r="BQ117" s="51"/>
      <c r="BR117" s="51"/>
      <c r="BS117" s="51"/>
      <c r="BT117" s="51"/>
      <c r="BU117" s="51"/>
      <c r="BV117" s="51"/>
      <c r="BW117" s="51"/>
      <c r="BX117" s="51"/>
      <c r="BY117" s="51"/>
      <c r="BZ117" s="51"/>
      <c r="CA117" s="51"/>
      <c r="CB117" s="51"/>
      <c r="CC117" s="51"/>
      <c r="CD117" s="51"/>
      <c r="CE117" s="51"/>
      <c r="CF117" s="51"/>
      <c r="CG117" s="51"/>
      <c r="CH117" s="51"/>
      <c r="CI117" s="51"/>
      <c r="CJ117" s="51"/>
      <c r="CK117" s="51"/>
      <c r="CL117" s="51"/>
      <c r="CM117" s="51"/>
      <c r="CN117" s="51"/>
      <c r="CO117" s="51"/>
      <c r="CP117" s="51"/>
      <c r="CQ117" s="51"/>
      <c r="CR117" s="51"/>
      <c r="CS117" s="51"/>
      <c r="CT117" s="51"/>
      <c r="CU117" s="51"/>
      <c r="CV117" s="51"/>
      <c r="CW117" s="51"/>
      <c r="CX117" s="51"/>
      <c r="CY117" s="51"/>
      <c r="CZ117" s="51"/>
      <c r="DA117" s="51"/>
      <c r="DB117" s="51"/>
      <c r="DC117" s="51"/>
      <c r="DD117" s="51"/>
      <c r="DE117" s="51"/>
      <c r="DF117" s="51"/>
      <c r="DG117" s="51"/>
      <c r="DH117" s="51"/>
      <c r="DI117" s="51"/>
      <c r="DJ117" s="51"/>
      <c r="DK117" s="51"/>
      <c r="DL117" s="51"/>
      <c r="DM117" s="51"/>
      <c r="DN117" s="51"/>
      <c r="DO117" s="51"/>
      <c r="DP117" s="51"/>
      <c r="DQ117" s="51"/>
      <c r="DR117" s="51"/>
      <c r="DS117" s="51"/>
      <c r="DT117" s="51"/>
      <c r="DU117" s="51"/>
      <c r="DV117" s="51"/>
      <c r="DW117" s="51"/>
      <c r="DX117" s="51"/>
      <c r="DY117" s="51"/>
      <c r="DZ117" s="51"/>
      <c r="EA117" s="51"/>
      <c r="EB117" s="51"/>
      <c r="EC117" s="51"/>
      <c r="ED117" s="51"/>
      <c r="EE117" s="51"/>
      <c r="EF117" s="51"/>
      <c r="EG117" s="51"/>
      <c r="EH117" s="51"/>
      <c r="EI117" s="51"/>
      <c r="EJ117" s="51"/>
      <c r="EK117" s="51"/>
      <c r="EL117" s="51"/>
      <c r="EM117" s="51"/>
      <c r="EN117" s="51"/>
      <c r="EO117" s="51"/>
      <c r="EP117" s="51"/>
      <c r="EQ117" s="51"/>
      <c r="ER117" s="51"/>
      <c r="ES117" s="51"/>
      <c r="ET117" s="51"/>
      <c r="EU117" s="51"/>
      <c r="EV117" s="51"/>
      <c r="EW117" s="51"/>
      <c r="EX117" s="51"/>
      <c r="EY117" s="51"/>
      <c r="EZ117" s="51"/>
      <c r="FA117" s="51"/>
      <c r="FB117" s="51"/>
      <c r="FC117" s="51"/>
      <c r="FD117" s="51"/>
      <c r="FE117" s="51"/>
      <c r="FF117" s="51"/>
      <c r="FG117" s="51"/>
      <c r="FH117" s="51"/>
      <c r="FI117" s="51"/>
      <c r="FJ117" s="51"/>
      <c r="FK117" s="51"/>
      <c r="FL117" s="51"/>
      <c r="FM117" s="51"/>
      <c r="FN117" s="51"/>
      <c r="FO117" s="51"/>
      <c r="FP117" s="51"/>
      <c r="FQ117" s="51"/>
      <c r="FR117" s="51"/>
      <c r="FS117" s="51"/>
      <c r="FT117" s="51"/>
      <c r="FU117" s="51"/>
      <c r="FV117" s="51"/>
      <c r="FW117" s="51"/>
      <c r="FX117" s="51"/>
      <c r="FY117" s="51"/>
      <c r="FZ117" s="51"/>
      <c r="GA117" s="51"/>
      <c r="GB117" s="51"/>
      <c r="GC117" s="51"/>
      <c r="GD117" s="51"/>
      <c r="GE117" s="51"/>
      <c r="GF117" s="51"/>
      <c r="GG117" s="51"/>
      <c r="GH117" s="51"/>
      <c r="GI117" s="51"/>
      <c r="GJ117" s="51"/>
      <c r="GK117" s="51"/>
      <c r="GL117" s="51"/>
      <c r="GM117" s="51"/>
      <c r="GN117" s="51"/>
    </row>
    <row r="118" spans="1:196" s="15" customFormat="1" ht="49.5" customHeight="1" x14ac:dyDescent="0.3">
      <c r="A118" s="166"/>
      <c r="B118" s="138"/>
      <c r="C118" s="138"/>
      <c r="D118" s="138"/>
      <c r="E118" s="178" t="s">
        <v>276</v>
      </c>
      <c r="F118" s="392"/>
      <c r="G118" s="393"/>
      <c r="H118" s="307"/>
      <c r="I118" s="350">
        <f t="shared" si="41"/>
        <v>0</v>
      </c>
      <c r="J118" s="333">
        <f t="shared" si="39"/>
        <v>0</v>
      </c>
      <c r="K118" s="335"/>
      <c r="L118" s="332">
        <v>4818.5</v>
      </c>
      <c r="M118" s="333">
        <v>4818.5</v>
      </c>
      <c r="N118" s="333">
        <v>4818.5</v>
      </c>
      <c r="O118" s="303"/>
      <c r="P118" s="333">
        <f>O118-N118</f>
        <v>-4818.5</v>
      </c>
      <c r="Q118" s="335"/>
      <c r="R118" s="332">
        <f t="shared" si="27"/>
        <v>4818.5</v>
      </c>
      <c r="S118" s="333">
        <f t="shared" si="54"/>
        <v>4818.5</v>
      </c>
      <c r="T118" s="333">
        <f t="shared" si="54"/>
        <v>4818.5</v>
      </c>
      <c r="U118" s="306">
        <f t="shared" si="54"/>
        <v>0</v>
      </c>
      <c r="V118" s="333">
        <f t="shared" si="42"/>
        <v>-4818.5</v>
      </c>
      <c r="W118" s="416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1"/>
      <c r="BK118" s="51"/>
      <c r="BL118" s="51"/>
      <c r="BM118" s="51"/>
      <c r="BN118" s="51"/>
      <c r="BO118" s="51"/>
      <c r="BP118" s="51"/>
      <c r="BQ118" s="51"/>
      <c r="BR118" s="51"/>
      <c r="BS118" s="51"/>
      <c r="BT118" s="51"/>
      <c r="BU118" s="51"/>
      <c r="BV118" s="51"/>
      <c r="BW118" s="51"/>
      <c r="BX118" s="51"/>
      <c r="BY118" s="51"/>
      <c r="BZ118" s="51"/>
      <c r="CA118" s="51"/>
      <c r="CB118" s="51"/>
      <c r="CC118" s="51"/>
      <c r="CD118" s="51"/>
      <c r="CE118" s="51"/>
      <c r="CF118" s="51"/>
      <c r="CG118" s="51"/>
      <c r="CH118" s="51"/>
      <c r="CI118" s="51"/>
      <c r="CJ118" s="51"/>
      <c r="CK118" s="51"/>
      <c r="CL118" s="51"/>
      <c r="CM118" s="51"/>
      <c r="CN118" s="51"/>
      <c r="CO118" s="51"/>
      <c r="CP118" s="51"/>
      <c r="CQ118" s="51"/>
      <c r="CR118" s="51"/>
      <c r="CS118" s="51"/>
      <c r="CT118" s="51"/>
      <c r="CU118" s="51"/>
      <c r="CV118" s="51"/>
      <c r="CW118" s="51"/>
      <c r="CX118" s="51"/>
      <c r="CY118" s="51"/>
      <c r="CZ118" s="51"/>
      <c r="DA118" s="51"/>
      <c r="DB118" s="51"/>
      <c r="DC118" s="51"/>
      <c r="DD118" s="51"/>
      <c r="DE118" s="51"/>
      <c r="DF118" s="51"/>
      <c r="DG118" s="51"/>
      <c r="DH118" s="51"/>
      <c r="DI118" s="51"/>
      <c r="DJ118" s="51"/>
      <c r="DK118" s="51"/>
      <c r="DL118" s="51"/>
      <c r="DM118" s="51"/>
      <c r="DN118" s="51"/>
      <c r="DO118" s="51"/>
      <c r="DP118" s="51"/>
      <c r="DQ118" s="51"/>
      <c r="DR118" s="51"/>
      <c r="DS118" s="51"/>
      <c r="DT118" s="51"/>
      <c r="DU118" s="51"/>
      <c r="DV118" s="51"/>
      <c r="DW118" s="51"/>
      <c r="DX118" s="51"/>
      <c r="DY118" s="51"/>
      <c r="DZ118" s="51"/>
      <c r="EA118" s="51"/>
      <c r="EB118" s="51"/>
      <c r="EC118" s="51"/>
      <c r="ED118" s="51"/>
      <c r="EE118" s="51"/>
      <c r="EF118" s="51"/>
      <c r="EG118" s="51"/>
      <c r="EH118" s="51"/>
      <c r="EI118" s="51"/>
      <c r="EJ118" s="51"/>
      <c r="EK118" s="51"/>
      <c r="EL118" s="51"/>
      <c r="EM118" s="51"/>
      <c r="EN118" s="51"/>
      <c r="EO118" s="51"/>
      <c r="EP118" s="51"/>
      <c r="EQ118" s="51"/>
      <c r="ER118" s="51"/>
      <c r="ES118" s="51"/>
      <c r="ET118" s="51"/>
      <c r="EU118" s="51"/>
      <c r="EV118" s="51"/>
      <c r="EW118" s="51"/>
      <c r="EX118" s="51"/>
      <c r="EY118" s="51"/>
      <c r="EZ118" s="51"/>
      <c r="FA118" s="51"/>
      <c r="FB118" s="51"/>
      <c r="FC118" s="51"/>
      <c r="FD118" s="51"/>
      <c r="FE118" s="51"/>
      <c r="FF118" s="51"/>
      <c r="FG118" s="51"/>
      <c r="FH118" s="51"/>
      <c r="FI118" s="51"/>
      <c r="FJ118" s="51"/>
      <c r="FK118" s="51"/>
      <c r="FL118" s="51"/>
      <c r="FM118" s="51"/>
      <c r="FN118" s="51"/>
      <c r="FO118" s="51"/>
      <c r="FP118" s="51"/>
      <c r="FQ118" s="51"/>
      <c r="FR118" s="51"/>
      <c r="FS118" s="51"/>
      <c r="FT118" s="51"/>
      <c r="FU118" s="51"/>
      <c r="FV118" s="51"/>
      <c r="FW118" s="51"/>
      <c r="FX118" s="51"/>
      <c r="FY118" s="51"/>
      <c r="FZ118" s="51"/>
      <c r="GA118" s="51"/>
      <c r="GB118" s="51"/>
      <c r="GC118" s="51"/>
      <c r="GD118" s="51"/>
      <c r="GE118" s="51"/>
      <c r="GF118" s="51"/>
      <c r="GG118" s="51"/>
      <c r="GH118" s="51"/>
      <c r="GI118" s="51"/>
      <c r="GJ118" s="51"/>
      <c r="GK118" s="51"/>
      <c r="GL118" s="51"/>
      <c r="GM118" s="51"/>
      <c r="GN118" s="51"/>
    </row>
    <row r="119" spans="1:196" s="15" customFormat="1" ht="66" customHeight="1" x14ac:dyDescent="0.3">
      <c r="A119" s="166"/>
      <c r="B119" s="138"/>
      <c r="C119" s="138"/>
      <c r="D119" s="138"/>
      <c r="E119" s="178" t="s">
        <v>297</v>
      </c>
      <c r="F119" s="392"/>
      <c r="G119" s="393"/>
      <c r="H119" s="307"/>
      <c r="I119" s="350"/>
      <c r="J119" s="333"/>
      <c r="K119" s="335"/>
      <c r="L119" s="332">
        <v>3200</v>
      </c>
      <c r="M119" s="333">
        <v>3200</v>
      </c>
      <c r="N119" s="333">
        <v>3200</v>
      </c>
      <c r="O119" s="303"/>
      <c r="P119" s="333"/>
      <c r="Q119" s="335"/>
      <c r="R119" s="332">
        <f>SUM(F119,L119)</f>
        <v>3200</v>
      </c>
      <c r="S119" s="333">
        <f t="shared" ref="S119" si="55">SUM(F119,M119)</f>
        <v>3200</v>
      </c>
      <c r="T119" s="333">
        <f t="shared" ref="T119" si="56">SUM(G119,N119)</f>
        <v>3200</v>
      </c>
      <c r="U119" s="306"/>
      <c r="V119" s="333">
        <f t="shared" si="42"/>
        <v>-3200</v>
      </c>
      <c r="W119" s="416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  <c r="BE119" s="51"/>
      <c r="BF119" s="51"/>
      <c r="BG119" s="51"/>
      <c r="BH119" s="51"/>
      <c r="BI119" s="51"/>
      <c r="BJ119" s="51"/>
      <c r="BK119" s="51"/>
      <c r="BL119" s="51"/>
      <c r="BM119" s="51"/>
      <c r="BN119" s="51"/>
      <c r="BO119" s="51"/>
      <c r="BP119" s="51"/>
      <c r="BQ119" s="51"/>
      <c r="BR119" s="51"/>
      <c r="BS119" s="51"/>
      <c r="BT119" s="51"/>
      <c r="BU119" s="51"/>
      <c r="BV119" s="51"/>
      <c r="BW119" s="51"/>
      <c r="BX119" s="51"/>
      <c r="BY119" s="51"/>
      <c r="BZ119" s="51"/>
      <c r="CA119" s="51"/>
      <c r="CB119" s="51"/>
      <c r="CC119" s="51"/>
      <c r="CD119" s="51"/>
      <c r="CE119" s="51"/>
      <c r="CF119" s="51"/>
      <c r="CG119" s="51"/>
      <c r="CH119" s="51"/>
      <c r="CI119" s="51"/>
      <c r="CJ119" s="51"/>
      <c r="CK119" s="51"/>
      <c r="CL119" s="51"/>
      <c r="CM119" s="51"/>
      <c r="CN119" s="51"/>
      <c r="CO119" s="51"/>
      <c r="CP119" s="51"/>
      <c r="CQ119" s="51"/>
      <c r="CR119" s="51"/>
      <c r="CS119" s="51"/>
      <c r="CT119" s="51"/>
      <c r="CU119" s="51"/>
      <c r="CV119" s="51"/>
      <c r="CW119" s="51"/>
      <c r="CX119" s="51"/>
      <c r="CY119" s="51"/>
      <c r="CZ119" s="51"/>
      <c r="DA119" s="51"/>
      <c r="DB119" s="51"/>
      <c r="DC119" s="51"/>
      <c r="DD119" s="51"/>
      <c r="DE119" s="51"/>
      <c r="DF119" s="51"/>
      <c r="DG119" s="51"/>
      <c r="DH119" s="51"/>
      <c r="DI119" s="51"/>
      <c r="DJ119" s="51"/>
      <c r="DK119" s="51"/>
      <c r="DL119" s="51"/>
      <c r="DM119" s="51"/>
      <c r="DN119" s="51"/>
      <c r="DO119" s="51"/>
      <c r="DP119" s="51"/>
      <c r="DQ119" s="51"/>
      <c r="DR119" s="51"/>
      <c r="DS119" s="51"/>
      <c r="DT119" s="51"/>
      <c r="DU119" s="51"/>
      <c r="DV119" s="51"/>
      <c r="DW119" s="51"/>
      <c r="DX119" s="51"/>
      <c r="DY119" s="51"/>
      <c r="DZ119" s="51"/>
      <c r="EA119" s="51"/>
      <c r="EB119" s="51"/>
      <c r="EC119" s="51"/>
      <c r="ED119" s="51"/>
      <c r="EE119" s="51"/>
      <c r="EF119" s="51"/>
      <c r="EG119" s="51"/>
      <c r="EH119" s="51"/>
      <c r="EI119" s="51"/>
      <c r="EJ119" s="51"/>
      <c r="EK119" s="51"/>
      <c r="EL119" s="51"/>
      <c r="EM119" s="51"/>
      <c r="EN119" s="51"/>
      <c r="EO119" s="51"/>
      <c r="EP119" s="51"/>
      <c r="EQ119" s="51"/>
      <c r="ER119" s="51"/>
      <c r="ES119" s="51"/>
      <c r="ET119" s="51"/>
      <c r="EU119" s="51"/>
      <c r="EV119" s="51"/>
      <c r="EW119" s="51"/>
      <c r="EX119" s="51"/>
      <c r="EY119" s="51"/>
      <c r="EZ119" s="51"/>
      <c r="FA119" s="51"/>
      <c r="FB119" s="51"/>
      <c r="FC119" s="51"/>
      <c r="FD119" s="51"/>
      <c r="FE119" s="51"/>
      <c r="FF119" s="51"/>
      <c r="FG119" s="51"/>
      <c r="FH119" s="51"/>
      <c r="FI119" s="51"/>
      <c r="FJ119" s="51"/>
      <c r="FK119" s="51"/>
      <c r="FL119" s="51"/>
      <c r="FM119" s="51"/>
      <c r="FN119" s="51"/>
      <c r="FO119" s="51"/>
      <c r="FP119" s="51"/>
      <c r="FQ119" s="51"/>
      <c r="FR119" s="51"/>
      <c r="FS119" s="51"/>
      <c r="FT119" s="51"/>
      <c r="FU119" s="51"/>
      <c r="FV119" s="51"/>
      <c r="FW119" s="51"/>
      <c r="FX119" s="51"/>
      <c r="FY119" s="51"/>
      <c r="FZ119" s="51"/>
      <c r="GA119" s="51"/>
      <c r="GB119" s="51"/>
      <c r="GC119" s="51"/>
      <c r="GD119" s="51"/>
      <c r="GE119" s="51"/>
      <c r="GF119" s="51"/>
      <c r="GG119" s="51"/>
      <c r="GH119" s="51"/>
      <c r="GI119" s="51"/>
      <c r="GJ119" s="51"/>
      <c r="GK119" s="51"/>
      <c r="GL119" s="51"/>
      <c r="GM119" s="51"/>
      <c r="GN119" s="51"/>
    </row>
    <row r="120" spans="1:196" s="15" customFormat="1" ht="64.5" customHeight="1" x14ac:dyDescent="0.3">
      <c r="A120" s="166"/>
      <c r="B120" s="138"/>
      <c r="C120" s="138"/>
      <c r="D120" s="138"/>
      <c r="E120" s="178" t="s">
        <v>290</v>
      </c>
      <c r="F120" s="358"/>
      <c r="G120" s="359"/>
      <c r="H120" s="303"/>
      <c r="I120" s="350">
        <f t="shared" si="41"/>
        <v>0</v>
      </c>
      <c r="J120" s="333">
        <f t="shared" si="39"/>
        <v>0</v>
      </c>
      <c r="K120" s="335"/>
      <c r="L120" s="332">
        <v>1000</v>
      </c>
      <c r="M120" s="333">
        <v>1000</v>
      </c>
      <c r="N120" s="333">
        <v>1000</v>
      </c>
      <c r="O120" s="307"/>
      <c r="P120" s="333">
        <f>O120-N120</f>
        <v>-1000</v>
      </c>
      <c r="Q120" s="335"/>
      <c r="R120" s="332">
        <f>SUM(F120,L120)</f>
        <v>1000</v>
      </c>
      <c r="S120" s="333">
        <f t="shared" si="54"/>
        <v>1000</v>
      </c>
      <c r="T120" s="333">
        <f t="shared" si="54"/>
        <v>1000</v>
      </c>
      <c r="U120" s="306">
        <f t="shared" si="54"/>
        <v>0</v>
      </c>
      <c r="V120" s="345">
        <f t="shared" si="42"/>
        <v>-1000</v>
      </c>
      <c r="W120" s="335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  <c r="BF120" s="51"/>
      <c r="BG120" s="51"/>
      <c r="BH120" s="51"/>
      <c r="BI120" s="51"/>
      <c r="BJ120" s="51"/>
      <c r="BK120" s="51"/>
      <c r="BL120" s="51"/>
      <c r="BM120" s="51"/>
      <c r="BN120" s="51"/>
      <c r="BO120" s="51"/>
      <c r="BP120" s="51"/>
      <c r="BQ120" s="51"/>
      <c r="BR120" s="51"/>
      <c r="BS120" s="51"/>
      <c r="BT120" s="51"/>
      <c r="BU120" s="51"/>
      <c r="BV120" s="51"/>
      <c r="BW120" s="51"/>
      <c r="BX120" s="51"/>
      <c r="BY120" s="51"/>
      <c r="BZ120" s="51"/>
      <c r="CA120" s="51"/>
      <c r="CB120" s="51"/>
      <c r="CC120" s="51"/>
      <c r="CD120" s="51"/>
      <c r="CE120" s="51"/>
      <c r="CF120" s="51"/>
      <c r="CG120" s="51"/>
      <c r="CH120" s="51"/>
      <c r="CI120" s="51"/>
      <c r="CJ120" s="51"/>
      <c r="CK120" s="51"/>
      <c r="CL120" s="51"/>
      <c r="CM120" s="51"/>
      <c r="CN120" s="51"/>
      <c r="CO120" s="51"/>
      <c r="CP120" s="51"/>
      <c r="CQ120" s="51"/>
      <c r="CR120" s="51"/>
      <c r="CS120" s="51"/>
      <c r="CT120" s="51"/>
      <c r="CU120" s="51"/>
      <c r="CV120" s="51"/>
      <c r="CW120" s="51"/>
      <c r="CX120" s="51"/>
      <c r="CY120" s="51"/>
      <c r="CZ120" s="51"/>
      <c r="DA120" s="51"/>
      <c r="DB120" s="51"/>
      <c r="DC120" s="51"/>
      <c r="DD120" s="51"/>
      <c r="DE120" s="51"/>
      <c r="DF120" s="51"/>
      <c r="DG120" s="51"/>
      <c r="DH120" s="51"/>
      <c r="DI120" s="51"/>
      <c r="DJ120" s="51"/>
      <c r="DK120" s="51"/>
      <c r="DL120" s="51"/>
      <c r="DM120" s="51"/>
      <c r="DN120" s="51"/>
      <c r="DO120" s="51"/>
      <c r="DP120" s="51"/>
      <c r="DQ120" s="51"/>
      <c r="DR120" s="51"/>
      <c r="DS120" s="51"/>
      <c r="DT120" s="51"/>
      <c r="DU120" s="51"/>
      <c r="DV120" s="51"/>
      <c r="DW120" s="51"/>
      <c r="DX120" s="51"/>
      <c r="DY120" s="51"/>
      <c r="DZ120" s="51"/>
      <c r="EA120" s="51"/>
      <c r="EB120" s="51"/>
      <c r="EC120" s="51"/>
      <c r="ED120" s="51"/>
      <c r="EE120" s="51"/>
      <c r="EF120" s="51"/>
      <c r="EG120" s="51"/>
      <c r="EH120" s="51"/>
      <c r="EI120" s="51"/>
      <c r="EJ120" s="51"/>
      <c r="EK120" s="51"/>
      <c r="EL120" s="51"/>
      <c r="EM120" s="51"/>
      <c r="EN120" s="51"/>
      <c r="EO120" s="51"/>
      <c r="EP120" s="51"/>
      <c r="EQ120" s="51"/>
      <c r="ER120" s="51"/>
      <c r="ES120" s="51"/>
      <c r="ET120" s="51"/>
      <c r="EU120" s="51"/>
      <c r="EV120" s="51"/>
      <c r="EW120" s="51"/>
      <c r="EX120" s="51"/>
      <c r="EY120" s="51"/>
      <c r="EZ120" s="51"/>
      <c r="FA120" s="51"/>
      <c r="FB120" s="51"/>
      <c r="FC120" s="51"/>
      <c r="FD120" s="51"/>
      <c r="FE120" s="51"/>
      <c r="FF120" s="51"/>
      <c r="FG120" s="51"/>
      <c r="FH120" s="51"/>
      <c r="FI120" s="51"/>
      <c r="FJ120" s="51"/>
      <c r="FK120" s="51"/>
      <c r="FL120" s="51"/>
      <c r="FM120" s="51"/>
      <c r="FN120" s="51"/>
      <c r="FO120" s="51"/>
      <c r="FP120" s="51"/>
      <c r="FQ120" s="51"/>
      <c r="FR120" s="51"/>
      <c r="FS120" s="51"/>
      <c r="FT120" s="51"/>
      <c r="FU120" s="51"/>
      <c r="FV120" s="51"/>
      <c r="FW120" s="51"/>
      <c r="FX120" s="51"/>
      <c r="FY120" s="51"/>
      <c r="FZ120" s="51"/>
      <c r="GA120" s="51"/>
      <c r="GB120" s="51"/>
      <c r="GC120" s="51"/>
      <c r="GD120" s="51"/>
      <c r="GE120" s="51"/>
      <c r="GF120" s="51"/>
      <c r="GG120" s="51"/>
      <c r="GH120" s="51"/>
      <c r="GI120" s="51"/>
      <c r="GJ120" s="51"/>
      <c r="GK120" s="51"/>
      <c r="GL120" s="51"/>
      <c r="GM120" s="51"/>
      <c r="GN120" s="51"/>
    </row>
    <row r="121" spans="1:196" s="3" customFormat="1" ht="25.5" customHeight="1" x14ac:dyDescent="0.25">
      <c r="A121" s="451" t="s">
        <v>5</v>
      </c>
      <c r="B121" s="452"/>
      <c r="C121" s="452"/>
      <c r="D121" s="452"/>
      <c r="E121" s="453"/>
      <c r="F121" s="253">
        <f>SUM(F8,F26,F46,F59,F64,F71,F72,F73,F74,F86,F87,F88,F92,F93,F96,F100,F101,F102,F103,F105,F110,F111,F112,F113,F114,F115,F116)</f>
        <v>502386.4</v>
      </c>
      <c r="G121" s="253">
        <f t="shared" ref="G121:J121" si="57">SUM(G8,G26,G46,G59,G64,G71,G72,G73,G74,G86,G87,G88,G92,G93,G96,G100,G101,G102,G103,G105,G110,G111,G112,G113,G114,G115,G116)</f>
        <v>286208.8</v>
      </c>
      <c r="H121" s="283">
        <f t="shared" si="57"/>
        <v>251312.4</v>
      </c>
      <c r="I121" s="348">
        <v>1</v>
      </c>
      <c r="J121" s="253">
        <f t="shared" si="57"/>
        <v>-34896.39999999998</v>
      </c>
      <c r="K121" s="312">
        <f t="shared" si="52"/>
        <v>0.87807363016091755</v>
      </c>
      <c r="L121" s="252">
        <f>SUM(L8,L26,L46,L59,L64,L71,L72,L73,L74,L86,L87,L88,L92,L93,L96,L100,L101,L102,L103,L105,L110,L111,L112,L113,L114,L115,L116)</f>
        <v>126390.30000000002</v>
      </c>
      <c r="M121" s="253">
        <f t="shared" ref="M121:P121" si="58">SUM(M8,M26,M46,M59,M64,M71,M72,M73,M74,M86,M87,M88,M92,M93,M96,M100,M101,M102,M103,M105,M110,M111,M112,M113,M114,M115,M116)</f>
        <v>131620.90000000002</v>
      </c>
      <c r="N121" s="253">
        <f t="shared" si="58"/>
        <v>101870.40000000001</v>
      </c>
      <c r="O121" s="283">
        <f t="shared" si="58"/>
        <v>44503</v>
      </c>
      <c r="P121" s="253">
        <f t="shared" si="58"/>
        <v>-57367.4</v>
      </c>
      <c r="Q121" s="255">
        <f t="shared" si="35"/>
        <v>0.43685898946111917</v>
      </c>
      <c r="R121" s="252">
        <f>SUM(R8,R26,R46,R59,R64,R71,R72,R73,R74,R86,R87,R88,R92,R93,R96,R100,R101,R102,R103,R105,R110,R111,R112,R113,R114,R115,R116)</f>
        <v>628776.69999999995</v>
      </c>
      <c r="S121" s="253">
        <f t="shared" ref="S121:V121" si="59">SUM(S8,S26,S46,S59,S64,S71,S72,S73,S74,S86,S87,S88,S92,S93,S96,S100,S101,S102,S103,S105,S110,S111,S112,S113,S114,S115,S116)</f>
        <v>634007.29999999993</v>
      </c>
      <c r="T121" s="253">
        <f t="shared" si="59"/>
        <v>388079.2</v>
      </c>
      <c r="U121" s="283">
        <f t="shared" si="59"/>
        <v>295815.40000000002</v>
      </c>
      <c r="V121" s="253">
        <f t="shared" si="59"/>
        <v>-92263.8</v>
      </c>
      <c r="W121" s="312">
        <f t="shared" si="29"/>
        <v>0.76225523037565535</v>
      </c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</row>
    <row r="122" spans="1:196" s="12" customFormat="1" ht="68.45" customHeight="1" x14ac:dyDescent="0.3">
      <c r="A122" s="236">
        <v>28</v>
      </c>
      <c r="B122" s="153">
        <v>250909</v>
      </c>
      <c r="C122" s="153">
        <v>8822</v>
      </c>
      <c r="D122" s="153">
        <v>1060</v>
      </c>
      <c r="E122" s="192" t="s">
        <v>284</v>
      </c>
      <c r="F122" s="274"/>
      <c r="G122" s="275"/>
      <c r="H122" s="357"/>
      <c r="I122" s="360"/>
      <c r="J122" s="361"/>
      <c r="K122" s="312"/>
      <c r="L122" s="261"/>
      <c r="M122" s="293"/>
      <c r="N122" s="259"/>
      <c r="O122" s="290">
        <v>-19.399999999999999</v>
      </c>
      <c r="P122" s="259">
        <f>O122-N122</f>
        <v>-19.399999999999999</v>
      </c>
      <c r="Q122" s="255"/>
      <c r="R122" s="261">
        <f>SUM(F122,L122)</f>
        <v>0</v>
      </c>
      <c r="S122" s="293" t="s">
        <v>201</v>
      </c>
      <c r="T122" s="259">
        <f t="shared" ref="S122:U123" si="60">SUM(G122,N122)</f>
        <v>0</v>
      </c>
      <c r="U122" s="294">
        <f t="shared" si="60"/>
        <v>-19.399999999999999</v>
      </c>
      <c r="V122" s="259">
        <f>U122-T122</f>
        <v>-19.399999999999999</v>
      </c>
      <c r="W122" s="312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68"/>
      <c r="AS122" s="68"/>
      <c r="AT122" s="68"/>
      <c r="AU122" s="68"/>
      <c r="AV122" s="68"/>
      <c r="AW122" s="68"/>
      <c r="AX122" s="68"/>
      <c r="AY122" s="68"/>
      <c r="AZ122" s="68"/>
      <c r="BA122" s="68"/>
      <c r="BB122" s="68"/>
      <c r="BC122" s="68"/>
      <c r="BD122" s="68"/>
      <c r="BE122" s="68"/>
      <c r="BF122" s="68"/>
      <c r="BG122" s="68"/>
      <c r="BH122" s="68"/>
      <c r="BI122" s="68"/>
      <c r="BJ122" s="68"/>
      <c r="BK122" s="68"/>
      <c r="BL122" s="68"/>
      <c r="BM122" s="68"/>
      <c r="BN122" s="68"/>
      <c r="BO122" s="68"/>
      <c r="BP122" s="68"/>
      <c r="BQ122" s="68"/>
      <c r="BR122" s="68"/>
      <c r="BS122" s="68"/>
      <c r="BT122" s="68"/>
      <c r="BU122" s="68"/>
      <c r="BV122" s="68"/>
      <c r="BW122" s="68"/>
      <c r="BX122" s="68"/>
      <c r="BY122" s="68"/>
      <c r="BZ122" s="68"/>
      <c r="CA122" s="68"/>
      <c r="CB122" s="68"/>
      <c r="CC122" s="68"/>
      <c r="CD122" s="68"/>
      <c r="CE122" s="68"/>
      <c r="CF122" s="68"/>
      <c r="CG122" s="68"/>
      <c r="CH122" s="68"/>
      <c r="CI122" s="68"/>
      <c r="CJ122" s="68"/>
      <c r="CK122" s="68"/>
      <c r="CL122" s="68"/>
      <c r="CM122" s="68"/>
      <c r="CN122" s="68"/>
      <c r="CO122" s="68"/>
      <c r="CP122" s="68"/>
      <c r="CQ122" s="68"/>
      <c r="CR122" s="68"/>
      <c r="CS122" s="68"/>
      <c r="CT122" s="68"/>
      <c r="CU122" s="68"/>
      <c r="CV122" s="68"/>
      <c r="CW122" s="68"/>
      <c r="CX122" s="68"/>
      <c r="CY122" s="68"/>
      <c r="CZ122" s="68"/>
      <c r="DA122" s="68"/>
      <c r="DB122" s="68"/>
      <c r="DC122" s="68"/>
      <c r="DD122" s="68"/>
      <c r="DE122" s="68"/>
      <c r="DF122" s="68"/>
      <c r="DG122" s="68"/>
      <c r="DH122" s="68"/>
      <c r="DI122" s="68"/>
      <c r="DJ122" s="68"/>
      <c r="DK122" s="68"/>
      <c r="DL122" s="68"/>
      <c r="DM122" s="68"/>
      <c r="DN122" s="68"/>
      <c r="DO122" s="68"/>
      <c r="DP122" s="68"/>
      <c r="DQ122" s="68"/>
      <c r="DR122" s="68"/>
      <c r="DS122" s="68"/>
      <c r="DT122" s="68"/>
      <c r="DU122" s="68"/>
      <c r="DV122" s="68"/>
      <c r="DW122" s="68"/>
      <c r="DX122" s="68"/>
      <c r="DY122" s="68"/>
      <c r="DZ122" s="68"/>
      <c r="EA122" s="68"/>
      <c r="EB122" s="68"/>
      <c r="EC122" s="68"/>
      <c r="ED122" s="68"/>
      <c r="EE122" s="68"/>
      <c r="EF122" s="68"/>
      <c r="EG122" s="68"/>
      <c r="EH122" s="68"/>
      <c r="EI122" s="68"/>
      <c r="EJ122" s="68"/>
      <c r="EK122" s="68"/>
      <c r="EL122" s="68"/>
      <c r="EM122" s="68"/>
      <c r="EN122" s="68"/>
      <c r="EO122" s="68"/>
      <c r="EP122" s="68"/>
      <c r="EQ122" s="68"/>
      <c r="ER122" s="68"/>
      <c r="ES122" s="68"/>
      <c r="ET122" s="68"/>
      <c r="EU122" s="68"/>
      <c r="EV122" s="68"/>
      <c r="EW122" s="68"/>
      <c r="EX122" s="68"/>
      <c r="EY122" s="68"/>
      <c r="EZ122" s="68"/>
      <c r="FA122" s="68"/>
      <c r="FB122" s="68"/>
      <c r="FC122" s="68"/>
      <c r="FD122" s="68"/>
      <c r="FE122" s="68"/>
      <c r="FF122" s="68"/>
      <c r="FG122" s="68"/>
      <c r="FH122" s="68"/>
      <c r="FI122" s="68"/>
      <c r="FJ122" s="68"/>
      <c r="FK122" s="68"/>
      <c r="FL122" s="68"/>
      <c r="FM122" s="68"/>
      <c r="FN122" s="68"/>
      <c r="FO122" s="68"/>
      <c r="FP122" s="68"/>
      <c r="FQ122" s="68"/>
      <c r="FR122" s="68"/>
      <c r="FS122" s="68"/>
      <c r="FT122" s="68"/>
      <c r="FU122" s="68"/>
      <c r="FV122" s="68"/>
      <c r="FW122" s="68"/>
      <c r="FX122" s="68"/>
      <c r="FY122" s="68"/>
      <c r="FZ122" s="68"/>
      <c r="GA122" s="68"/>
      <c r="GB122" s="68"/>
      <c r="GC122" s="68"/>
      <c r="GD122" s="68"/>
      <c r="GE122" s="69"/>
      <c r="GF122" s="69"/>
      <c r="GG122" s="69"/>
      <c r="GH122" s="69"/>
      <c r="GI122" s="69"/>
      <c r="GJ122" s="69"/>
      <c r="GK122" s="69"/>
      <c r="GL122" s="69"/>
      <c r="GM122" s="69"/>
      <c r="GN122" s="69"/>
    </row>
    <row r="123" spans="1:196" s="13" customFormat="1" ht="40.15" customHeight="1" x14ac:dyDescent="0.3">
      <c r="A123" s="193"/>
      <c r="B123" s="194"/>
      <c r="C123" s="194"/>
      <c r="D123" s="194"/>
      <c r="E123" s="195" t="s">
        <v>34</v>
      </c>
      <c r="F123" s="276">
        <f>SUM(F121:F122)</f>
        <v>502386.4</v>
      </c>
      <c r="G123" s="277">
        <f>SUM(G121:G122)</f>
        <v>286208.8</v>
      </c>
      <c r="H123" s="362">
        <f>SUM(H121:H122)</f>
        <v>251312.4</v>
      </c>
      <c r="I123" s="363">
        <v>1</v>
      </c>
      <c r="J123" s="364">
        <f>H123-G123</f>
        <v>-34896.399999999994</v>
      </c>
      <c r="K123" s="365">
        <f t="shared" si="52"/>
        <v>0.87807363016091755</v>
      </c>
      <c r="L123" s="276">
        <f>SUM(L121:L122)</f>
        <v>126390.30000000002</v>
      </c>
      <c r="M123" s="366">
        <f>SUM(M121:M122)</f>
        <v>131620.90000000002</v>
      </c>
      <c r="N123" s="277">
        <f>SUM(N121:N122)</f>
        <v>101870.40000000001</v>
      </c>
      <c r="O123" s="362">
        <f>SUM(O121:O122)</f>
        <v>44483.6</v>
      </c>
      <c r="P123" s="277">
        <f>SUM(P121:P122)</f>
        <v>-57386.8</v>
      </c>
      <c r="Q123" s="279">
        <f t="shared" si="35"/>
        <v>0.43666855141434602</v>
      </c>
      <c r="R123" s="280">
        <f>SUM(F123,L123)</f>
        <v>628776.70000000007</v>
      </c>
      <c r="S123" s="367">
        <f t="shared" si="60"/>
        <v>634007.30000000005</v>
      </c>
      <c r="T123" s="278">
        <f t="shared" si="60"/>
        <v>388079.2</v>
      </c>
      <c r="U123" s="368">
        <f t="shared" si="60"/>
        <v>295796</v>
      </c>
      <c r="V123" s="278">
        <f>U123-T123</f>
        <v>-92283.200000000012</v>
      </c>
      <c r="W123" s="365">
        <f t="shared" si="29"/>
        <v>0.76220524057975791</v>
      </c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  <c r="CI123" s="71"/>
      <c r="CJ123" s="71"/>
      <c r="CK123" s="71"/>
      <c r="CL123" s="71"/>
      <c r="CM123" s="71"/>
      <c r="CN123" s="71"/>
      <c r="CO123" s="71"/>
      <c r="CP123" s="71"/>
      <c r="CQ123" s="71"/>
      <c r="CR123" s="71"/>
      <c r="CS123" s="71"/>
      <c r="CT123" s="71"/>
      <c r="CU123" s="71"/>
      <c r="CV123" s="71"/>
      <c r="CW123" s="71"/>
      <c r="CX123" s="71"/>
      <c r="CY123" s="71"/>
      <c r="CZ123" s="71"/>
      <c r="DA123" s="71"/>
      <c r="DB123" s="71"/>
      <c r="DC123" s="71"/>
      <c r="DD123" s="71"/>
      <c r="DE123" s="71"/>
      <c r="DF123" s="71"/>
      <c r="DG123" s="71"/>
      <c r="DH123" s="71"/>
      <c r="DI123" s="71"/>
      <c r="DJ123" s="71"/>
      <c r="DK123" s="71"/>
      <c r="DL123" s="71"/>
      <c r="DM123" s="71"/>
      <c r="DN123" s="71"/>
      <c r="DO123" s="71"/>
      <c r="DP123" s="71"/>
      <c r="DQ123" s="71"/>
      <c r="DR123" s="71"/>
      <c r="DS123" s="71"/>
      <c r="DT123" s="71"/>
      <c r="DU123" s="71"/>
      <c r="DV123" s="71"/>
      <c r="DW123" s="71"/>
      <c r="DX123" s="71"/>
      <c r="DY123" s="71"/>
      <c r="DZ123" s="71"/>
      <c r="EA123" s="71"/>
      <c r="EB123" s="71"/>
      <c r="EC123" s="71"/>
      <c r="ED123" s="71"/>
      <c r="EE123" s="71"/>
      <c r="EF123" s="71"/>
      <c r="EG123" s="71"/>
      <c r="EH123" s="71"/>
      <c r="EI123" s="71"/>
      <c r="EJ123" s="71"/>
      <c r="EK123" s="71"/>
      <c r="EL123" s="71"/>
      <c r="EM123" s="71"/>
      <c r="EN123" s="71"/>
      <c r="EO123" s="71"/>
      <c r="EP123" s="71"/>
      <c r="EQ123" s="71"/>
      <c r="ER123" s="71"/>
      <c r="ES123" s="71"/>
      <c r="ET123" s="71"/>
      <c r="EU123" s="71"/>
      <c r="EV123" s="71"/>
      <c r="EW123" s="71"/>
      <c r="EX123" s="71"/>
      <c r="EY123" s="71"/>
      <c r="EZ123" s="71"/>
      <c r="FA123" s="71"/>
      <c r="FB123" s="71"/>
      <c r="FC123" s="71"/>
      <c r="FD123" s="71"/>
      <c r="FE123" s="71"/>
      <c r="FF123" s="71"/>
      <c r="FG123" s="71"/>
      <c r="FH123" s="71"/>
      <c r="FI123" s="71"/>
      <c r="FJ123" s="71"/>
      <c r="FK123" s="71"/>
      <c r="FL123" s="71"/>
      <c r="FM123" s="71"/>
      <c r="FN123" s="71"/>
      <c r="FO123" s="71"/>
      <c r="FP123" s="71"/>
      <c r="FQ123" s="71"/>
      <c r="FR123" s="71"/>
      <c r="FS123" s="71"/>
      <c r="FT123" s="71"/>
      <c r="FU123" s="71"/>
      <c r="FV123" s="71"/>
      <c r="FW123" s="71"/>
      <c r="FX123" s="71"/>
      <c r="FY123" s="71"/>
      <c r="FZ123" s="71"/>
      <c r="GA123" s="71"/>
      <c r="GB123" s="71"/>
      <c r="GC123" s="71"/>
      <c r="GD123" s="71"/>
      <c r="GE123" s="26"/>
      <c r="GF123" s="26"/>
      <c r="GG123" s="26"/>
      <c r="GH123" s="26"/>
      <c r="GI123" s="26"/>
      <c r="GJ123" s="26"/>
      <c r="GK123" s="26"/>
      <c r="GL123" s="26"/>
      <c r="GM123" s="26"/>
      <c r="GN123" s="26"/>
    </row>
    <row r="124" spans="1:196" ht="73.5" customHeight="1" x14ac:dyDescent="0.35">
      <c r="E124" s="447" t="s">
        <v>300</v>
      </c>
      <c r="F124" s="447"/>
      <c r="G124" s="72"/>
      <c r="I124" s="74"/>
      <c r="J124" s="74"/>
      <c r="K124" s="75"/>
      <c r="L124" s="76"/>
      <c r="M124" s="18" t="s">
        <v>301</v>
      </c>
      <c r="N124" s="76"/>
      <c r="O124" s="77"/>
      <c r="P124" s="78"/>
      <c r="Q124" s="76"/>
      <c r="U124" s="76"/>
      <c r="V124" s="79"/>
      <c r="W124" s="79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</row>
    <row r="125" spans="1:196" ht="20.25" x14ac:dyDescent="0.3">
      <c r="E125" s="21"/>
      <c r="F125" s="81"/>
      <c r="G125" s="81"/>
      <c r="H125" s="82"/>
      <c r="I125" s="79"/>
      <c r="J125" s="79"/>
      <c r="K125" s="83"/>
      <c r="L125" s="76"/>
      <c r="M125" s="84"/>
      <c r="N125" s="76"/>
      <c r="O125" s="85"/>
      <c r="P125" s="78"/>
      <c r="Q125" s="76"/>
      <c r="R125" s="76"/>
      <c r="S125" s="77"/>
      <c r="T125" s="76"/>
      <c r="U125" s="76"/>
      <c r="V125" s="79"/>
      <c r="W125" s="79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</row>
    <row r="126" spans="1:196" hidden="1" x14ac:dyDescent="0.2">
      <c r="F126" s="81"/>
      <c r="G126" s="81"/>
      <c r="H126" s="82"/>
      <c r="I126" s="86"/>
      <c r="J126" s="79"/>
      <c r="K126" s="83"/>
      <c r="L126" s="76"/>
      <c r="M126" s="87"/>
      <c r="N126" s="76"/>
      <c r="O126" s="88"/>
      <c r="P126" s="78"/>
      <c r="Q126" s="76"/>
      <c r="R126" s="228"/>
      <c r="S126" s="89"/>
      <c r="T126" s="228"/>
      <c r="U126" s="76"/>
      <c r="V126" s="79"/>
      <c r="W126" s="79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</row>
    <row r="127" spans="1:196" ht="15" hidden="1" x14ac:dyDescent="0.25">
      <c r="F127" s="81"/>
      <c r="G127" s="81"/>
      <c r="H127" s="90"/>
      <c r="I127" s="91"/>
      <c r="J127" s="96">
        <f>SUM(G123-H123)</f>
        <v>34896.399999999994</v>
      </c>
      <c r="K127" s="93"/>
      <c r="L127" s="94"/>
      <c r="M127" s="221">
        <f>M121-M116</f>
        <v>122602.40000000002</v>
      </c>
      <c r="N127" s="94"/>
      <c r="O127" s="95"/>
      <c r="P127" s="96">
        <f>SUM(O121-N121)</f>
        <v>-57367.400000000009</v>
      </c>
      <c r="Q127" s="97">
        <f>O121/N121</f>
        <v>0.43685898946111917</v>
      </c>
      <c r="R127" s="98">
        <f>SUM(F121,L121)</f>
        <v>628776.70000000007</v>
      </c>
      <c r="S127" s="99">
        <f>SUM(F121,M121)</f>
        <v>634007.30000000005</v>
      </c>
      <c r="T127" s="98">
        <f>SUM(G121,N121)</f>
        <v>388079.2</v>
      </c>
      <c r="U127" s="100">
        <f>SUM(H121,O121)</f>
        <v>295815.40000000002</v>
      </c>
      <c r="V127" s="101">
        <f>SUM(U121-T121)</f>
        <v>-92263.799999999988</v>
      </c>
      <c r="W127" s="102">
        <f>U127/T127</f>
        <v>0.76225523037565535</v>
      </c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</row>
    <row r="128" spans="1:196" ht="15" hidden="1" x14ac:dyDescent="0.25">
      <c r="F128" s="81"/>
      <c r="G128" s="81"/>
      <c r="H128" s="103"/>
      <c r="I128" s="28"/>
      <c r="J128" s="92"/>
      <c r="K128" s="93"/>
      <c r="L128" s="94"/>
      <c r="M128" s="95"/>
      <c r="N128" s="94"/>
      <c r="O128" s="95"/>
      <c r="P128" s="96"/>
      <c r="Q128" s="97"/>
      <c r="R128" s="98"/>
      <c r="S128" s="99"/>
      <c r="T128" s="98"/>
      <c r="U128" s="100"/>
      <c r="V128" s="101"/>
      <c r="W128" s="102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</row>
    <row r="129" spans="1:196" ht="15" hidden="1" x14ac:dyDescent="0.25">
      <c r="F129" s="81"/>
      <c r="G129" s="81"/>
      <c r="H129" s="90"/>
      <c r="I129" s="104"/>
      <c r="J129" s="92"/>
      <c r="K129" s="93"/>
      <c r="L129" s="94"/>
      <c r="M129" s="95"/>
      <c r="N129" s="94"/>
      <c r="O129" s="94"/>
      <c r="P129" s="94"/>
      <c r="Q129" s="97"/>
      <c r="R129" s="98"/>
      <c r="S129" s="99"/>
      <c r="T129" s="98"/>
      <c r="U129" s="100"/>
      <c r="V129" s="101"/>
      <c r="W129" s="102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</row>
    <row r="130" spans="1:196" s="212" customFormat="1" ht="19.5" hidden="1" customHeight="1" x14ac:dyDescent="0.25">
      <c r="B130" s="213"/>
      <c r="C130" s="213"/>
      <c r="D130" s="234"/>
      <c r="E130" s="372" t="s">
        <v>210</v>
      </c>
      <c r="F130" s="105">
        <f>F31+F37</f>
        <v>79948.900000000009</v>
      </c>
      <c r="G130" s="105">
        <f>G31+G37</f>
        <v>47156.200000000004</v>
      </c>
      <c r="H130" s="105">
        <f>H31+H37</f>
        <v>46869.4</v>
      </c>
      <c r="I130" s="105"/>
      <c r="J130" s="106">
        <f t="shared" ref="J130:J138" si="61">H130-G130</f>
        <v>-286.80000000000291</v>
      </c>
      <c r="K130" s="107">
        <f t="shared" ref="K130:K140" si="62">H130/G130</f>
        <v>0.99391808500260825</v>
      </c>
      <c r="L130" s="108">
        <f>L31+L37</f>
        <v>1171.7</v>
      </c>
      <c r="M130" s="108">
        <f>M31+M37</f>
        <v>1171.7</v>
      </c>
      <c r="N130" s="108">
        <f>N31+N37</f>
        <v>1171.7</v>
      </c>
      <c r="O130" s="108">
        <f>O31+O37</f>
        <v>0</v>
      </c>
      <c r="P130" s="108">
        <f>O130-N130</f>
        <v>-1171.7</v>
      </c>
      <c r="Q130" s="109">
        <f t="shared" ref="Q130:Q150" si="63">O130/N130</f>
        <v>0</v>
      </c>
      <c r="R130" s="110">
        <f>R31+R37</f>
        <v>81120.600000000006</v>
      </c>
      <c r="S130" s="110">
        <f>S31+S37</f>
        <v>81120.600000000006</v>
      </c>
      <c r="T130" s="110">
        <f>T31+T37</f>
        <v>48327.9</v>
      </c>
      <c r="U130" s="110">
        <f>U31+U37</f>
        <v>46869.4</v>
      </c>
      <c r="V130" s="111">
        <f>U130-T130</f>
        <v>-1458.5</v>
      </c>
      <c r="W130" s="112">
        <f t="shared" ref="W130:W140" si="64">U130/T130</f>
        <v>0.96982074536654805</v>
      </c>
      <c r="X130" s="215"/>
      <c r="Y130" s="215"/>
      <c r="Z130" s="215"/>
      <c r="AA130" s="215"/>
      <c r="AB130" s="215"/>
      <c r="AC130" s="215"/>
      <c r="AD130" s="215"/>
      <c r="AE130" s="215"/>
      <c r="AF130" s="215"/>
      <c r="AG130" s="215"/>
      <c r="AH130" s="215"/>
      <c r="AI130" s="215"/>
      <c r="AJ130" s="215"/>
      <c r="AK130" s="215"/>
      <c r="AL130" s="215"/>
      <c r="AM130" s="215"/>
      <c r="AN130" s="215"/>
      <c r="AO130" s="215"/>
      <c r="AP130" s="215"/>
      <c r="AQ130" s="215"/>
      <c r="AR130" s="216"/>
      <c r="AS130" s="216"/>
      <c r="AT130" s="216"/>
      <c r="AU130" s="216"/>
      <c r="AV130" s="216"/>
      <c r="AW130" s="216"/>
      <c r="AX130" s="216"/>
      <c r="AY130" s="216"/>
      <c r="AZ130" s="216"/>
      <c r="BA130" s="216"/>
      <c r="BB130" s="216"/>
      <c r="BC130" s="216"/>
      <c r="BD130" s="216"/>
      <c r="BE130" s="216"/>
      <c r="BF130" s="216"/>
      <c r="BG130" s="216"/>
      <c r="BH130" s="216"/>
      <c r="BI130" s="216"/>
      <c r="BJ130" s="216"/>
      <c r="BK130" s="216"/>
      <c r="BL130" s="216"/>
      <c r="BM130" s="216"/>
      <c r="BN130" s="216"/>
      <c r="BO130" s="216"/>
      <c r="BP130" s="216"/>
      <c r="BQ130" s="216"/>
      <c r="BR130" s="216"/>
      <c r="BS130" s="216"/>
      <c r="BT130" s="216"/>
      <c r="BU130" s="216"/>
      <c r="BV130" s="216"/>
      <c r="BW130" s="216"/>
      <c r="BX130" s="216"/>
      <c r="BY130" s="216"/>
      <c r="BZ130" s="216"/>
      <c r="CA130" s="216"/>
      <c r="CB130" s="216"/>
      <c r="CC130" s="216"/>
      <c r="CD130" s="216"/>
      <c r="CE130" s="216"/>
      <c r="CF130" s="216"/>
      <c r="CG130" s="216"/>
      <c r="CH130" s="216"/>
      <c r="CI130" s="216"/>
      <c r="CJ130" s="216"/>
      <c r="CK130" s="216"/>
      <c r="CL130" s="216"/>
      <c r="CM130" s="216"/>
      <c r="CN130" s="216"/>
      <c r="CO130" s="216"/>
      <c r="CP130" s="216"/>
      <c r="CQ130" s="216"/>
      <c r="CR130" s="216"/>
      <c r="CS130" s="216"/>
      <c r="CT130" s="216"/>
      <c r="CU130" s="216"/>
      <c r="CV130" s="216"/>
      <c r="CW130" s="216"/>
      <c r="CX130" s="216"/>
      <c r="CY130" s="216"/>
      <c r="CZ130" s="216"/>
      <c r="DA130" s="216"/>
      <c r="DB130" s="216"/>
      <c r="DC130" s="216"/>
      <c r="DD130" s="216"/>
      <c r="DE130" s="216"/>
      <c r="DF130" s="216"/>
      <c r="DG130" s="216"/>
      <c r="DH130" s="216"/>
      <c r="DI130" s="216"/>
      <c r="DJ130" s="216"/>
      <c r="DK130" s="216"/>
      <c r="DL130" s="216"/>
      <c r="DM130" s="216"/>
      <c r="DN130" s="216"/>
      <c r="DO130" s="216"/>
      <c r="DP130" s="216"/>
      <c r="DQ130" s="216"/>
      <c r="DR130" s="216"/>
      <c r="DS130" s="216"/>
      <c r="DT130" s="216"/>
      <c r="DU130" s="216"/>
      <c r="DV130" s="216"/>
      <c r="DW130" s="216"/>
      <c r="DX130" s="216"/>
      <c r="DY130" s="216"/>
      <c r="DZ130" s="216"/>
      <c r="EA130" s="216"/>
      <c r="EB130" s="216"/>
      <c r="EC130" s="216"/>
      <c r="ED130" s="216"/>
      <c r="EE130" s="216"/>
      <c r="EF130" s="216"/>
      <c r="EG130" s="216"/>
      <c r="EH130" s="216"/>
      <c r="EI130" s="216"/>
      <c r="EJ130" s="216"/>
      <c r="EK130" s="216"/>
      <c r="EL130" s="216"/>
      <c r="EM130" s="216"/>
      <c r="EN130" s="216"/>
      <c r="EO130" s="216"/>
      <c r="EP130" s="216"/>
      <c r="EQ130" s="216"/>
      <c r="ER130" s="216"/>
      <c r="ES130" s="216"/>
      <c r="ET130" s="216"/>
      <c r="EU130" s="216"/>
      <c r="EV130" s="216"/>
      <c r="EW130" s="216"/>
      <c r="EX130" s="216"/>
      <c r="EY130" s="216"/>
      <c r="EZ130" s="216"/>
      <c r="FA130" s="216"/>
      <c r="FB130" s="216"/>
      <c r="FC130" s="216"/>
      <c r="FD130" s="216"/>
      <c r="FE130" s="216"/>
      <c r="FF130" s="216"/>
      <c r="FG130" s="216"/>
      <c r="FH130" s="216"/>
      <c r="FI130" s="216"/>
      <c r="FJ130" s="216"/>
      <c r="FK130" s="216"/>
      <c r="FL130" s="216"/>
      <c r="FM130" s="216"/>
      <c r="FN130" s="216"/>
      <c r="FO130" s="216"/>
      <c r="FP130" s="216"/>
      <c r="FQ130" s="216"/>
      <c r="FR130" s="216"/>
      <c r="FS130" s="216"/>
      <c r="FT130" s="216"/>
      <c r="FU130" s="216"/>
      <c r="FV130" s="216"/>
      <c r="FW130" s="216"/>
      <c r="FX130" s="216"/>
      <c r="FY130" s="216"/>
      <c r="FZ130" s="216"/>
      <c r="GA130" s="216"/>
      <c r="GB130" s="216"/>
      <c r="GC130" s="216"/>
      <c r="GD130" s="216"/>
      <c r="GE130" s="214"/>
      <c r="GF130" s="214"/>
      <c r="GG130" s="214"/>
      <c r="GH130" s="214"/>
      <c r="GI130" s="214"/>
      <c r="GJ130" s="214"/>
      <c r="GK130" s="214"/>
      <c r="GL130" s="214"/>
      <c r="GM130" s="214"/>
      <c r="GN130" s="214"/>
    </row>
    <row r="131" spans="1:196" s="212" customFormat="1" ht="50.25" hidden="1" customHeight="1" x14ac:dyDescent="0.2">
      <c r="B131" s="213"/>
      <c r="C131" s="213"/>
      <c r="D131" s="234"/>
      <c r="E131" s="373" t="s">
        <v>236</v>
      </c>
      <c r="F131" s="217">
        <f>SUM(F45)</f>
        <v>935.1</v>
      </c>
      <c r="G131" s="217">
        <f>SUM(G45)</f>
        <v>538.5</v>
      </c>
      <c r="H131" s="217">
        <f>SUM(H45)</f>
        <v>350</v>
      </c>
      <c r="I131" s="217"/>
      <c r="J131" s="217">
        <f t="shared" ref="J131:W131" si="65">SUM(J45)</f>
        <v>-188.5</v>
      </c>
      <c r="K131" s="217">
        <f t="shared" si="65"/>
        <v>0.64995357474466109</v>
      </c>
      <c r="L131" s="218">
        <f t="shared" si="65"/>
        <v>0</v>
      </c>
      <c r="M131" s="218">
        <f t="shared" si="65"/>
        <v>0</v>
      </c>
      <c r="N131" s="218">
        <f t="shared" si="65"/>
        <v>0</v>
      </c>
      <c r="O131" s="218">
        <f t="shared" si="65"/>
        <v>0</v>
      </c>
      <c r="P131" s="218">
        <f t="shared" si="65"/>
        <v>0</v>
      </c>
      <c r="Q131" s="218">
        <f t="shared" si="65"/>
        <v>0</v>
      </c>
      <c r="R131" s="400">
        <f t="shared" si="65"/>
        <v>935.1</v>
      </c>
      <c r="S131" s="400">
        <f t="shared" si="65"/>
        <v>935.1</v>
      </c>
      <c r="T131" s="400">
        <f t="shared" si="65"/>
        <v>538.5</v>
      </c>
      <c r="U131" s="400">
        <f t="shared" si="65"/>
        <v>350</v>
      </c>
      <c r="V131" s="400">
        <f t="shared" si="65"/>
        <v>-188.5</v>
      </c>
      <c r="W131" s="400">
        <f t="shared" si="65"/>
        <v>0.64995357474466109</v>
      </c>
      <c r="X131" s="215"/>
      <c r="Y131" s="215"/>
      <c r="Z131" s="215"/>
      <c r="AA131" s="215"/>
      <c r="AB131" s="215"/>
      <c r="AC131" s="215"/>
      <c r="AD131" s="215"/>
      <c r="AE131" s="215"/>
      <c r="AF131" s="215"/>
      <c r="AG131" s="215"/>
      <c r="AH131" s="215"/>
      <c r="AI131" s="215"/>
      <c r="AJ131" s="215"/>
      <c r="AK131" s="215"/>
      <c r="AL131" s="215"/>
      <c r="AM131" s="215"/>
      <c r="AN131" s="215"/>
      <c r="AO131" s="215"/>
      <c r="AP131" s="215"/>
      <c r="AQ131" s="215"/>
      <c r="AR131" s="216"/>
      <c r="AS131" s="216"/>
      <c r="AT131" s="216"/>
      <c r="AU131" s="216"/>
      <c r="AV131" s="216"/>
      <c r="AW131" s="216"/>
      <c r="AX131" s="216"/>
      <c r="AY131" s="216"/>
      <c r="AZ131" s="216"/>
      <c r="BA131" s="216"/>
      <c r="BB131" s="216"/>
      <c r="BC131" s="216"/>
      <c r="BD131" s="216"/>
      <c r="BE131" s="216"/>
      <c r="BF131" s="216"/>
      <c r="BG131" s="216"/>
      <c r="BH131" s="216"/>
      <c r="BI131" s="216"/>
      <c r="BJ131" s="216"/>
      <c r="BK131" s="216"/>
      <c r="BL131" s="216"/>
      <c r="BM131" s="216"/>
      <c r="BN131" s="216"/>
      <c r="BO131" s="216"/>
      <c r="BP131" s="216"/>
      <c r="BQ131" s="216"/>
      <c r="BR131" s="216"/>
      <c r="BS131" s="216"/>
      <c r="BT131" s="216"/>
      <c r="BU131" s="216"/>
      <c r="BV131" s="216"/>
      <c r="BW131" s="216"/>
      <c r="BX131" s="216"/>
      <c r="BY131" s="216"/>
      <c r="BZ131" s="216"/>
      <c r="CA131" s="216"/>
      <c r="CB131" s="216"/>
      <c r="CC131" s="216"/>
      <c r="CD131" s="216"/>
      <c r="CE131" s="216"/>
      <c r="CF131" s="216"/>
      <c r="CG131" s="216"/>
      <c r="CH131" s="216"/>
      <c r="CI131" s="216"/>
      <c r="CJ131" s="216"/>
      <c r="CK131" s="216"/>
      <c r="CL131" s="216"/>
      <c r="CM131" s="216"/>
      <c r="CN131" s="216"/>
      <c r="CO131" s="216"/>
      <c r="CP131" s="216"/>
      <c r="CQ131" s="216"/>
      <c r="CR131" s="216"/>
      <c r="CS131" s="216"/>
      <c r="CT131" s="216"/>
      <c r="CU131" s="216"/>
      <c r="CV131" s="216"/>
      <c r="CW131" s="216"/>
      <c r="CX131" s="216"/>
      <c r="CY131" s="216"/>
      <c r="CZ131" s="216"/>
      <c r="DA131" s="216"/>
      <c r="DB131" s="216"/>
      <c r="DC131" s="216"/>
      <c r="DD131" s="216"/>
      <c r="DE131" s="216"/>
      <c r="DF131" s="216"/>
      <c r="DG131" s="216"/>
      <c r="DH131" s="216"/>
      <c r="DI131" s="216"/>
      <c r="DJ131" s="216"/>
      <c r="DK131" s="216"/>
      <c r="DL131" s="216"/>
      <c r="DM131" s="216"/>
      <c r="DN131" s="216"/>
      <c r="DO131" s="216"/>
      <c r="DP131" s="216"/>
      <c r="DQ131" s="216"/>
      <c r="DR131" s="216"/>
      <c r="DS131" s="216"/>
      <c r="DT131" s="216"/>
      <c r="DU131" s="216"/>
      <c r="DV131" s="216"/>
      <c r="DW131" s="216"/>
      <c r="DX131" s="216"/>
      <c r="DY131" s="216"/>
      <c r="DZ131" s="216"/>
      <c r="EA131" s="216"/>
      <c r="EB131" s="216"/>
      <c r="EC131" s="216"/>
      <c r="ED131" s="216"/>
      <c r="EE131" s="216"/>
      <c r="EF131" s="216"/>
      <c r="EG131" s="216"/>
      <c r="EH131" s="216"/>
      <c r="EI131" s="216"/>
      <c r="EJ131" s="216"/>
      <c r="EK131" s="216"/>
      <c r="EL131" s="216"/>
      <c r="EM131" s="216"/>
      <c r="EN131" s="216"/>
      <c r="EO131" s="216"/>
      <c r="EP131" s="216"/>
      <c r="EQ131" s="216"/>
      <c r="ER131" s="216"/>
      <c r="ES131" s="216"/>
      <c r="ET131" s="216"/>
      <c r="EU131" s="216"/>
      <c r="EV131" s="216"/>
      <c r="EW131" s="216"/>
      <c r="EX131" s="216"/>
      <c r="EY131" s="216"/>
      <c r="EZ131" s="216"/>
      <c r="FA131" s="216"/>
      <c r="FB131" s="216"/>
      <c r="FC131" s="216"/>
      <c r="FD131" s="216"/>
      <c r="FE131" s="216"/>
      <c r="FF131" s="216"/>
      <c r="FG131" s="216"/>
      <c r="FH131" s="216"/>
      <c r="FI131" s="216"/>
      <c r="FJ131" s="216"/>
      <c r="FK131" s="216"/>
      <c r="FL131" s="216"/>
      <c r="FM131" s="216"/>
      <c r="FN131" s="216"/>
      <c r="FO131" s="216"/>
      <c r="FP131" s="216"/>
      <c r="FQ131" s="216"/>
      <c r="FR131" s="216"/>
      <c r="FS131" s="216"/>
      <c r="FT131" s="216"/>
      <c r="FU131" s="216"/>
      <c r="FV131" s="216"/>
      <c r="FW131" s="216"/>
      <c r="FX131" s="216"/>
      <c r="FY131" s="216"/>
      <c r="FZ131" s="216"/>
      <c r="GA131" s="216"/>
      <c r="GB131" s="216"/>
      <c r="GC131" s="216"/>
      <c r="GD131" s="216"/>
      <c r="GE131" s="214"/>
      <c r="GF131" s="214"/>
      <c r="GG131" s="214"/>
      <c r="GH131" s="214"/>
      <c r="GI131" s="214"/>
      <c r="GJ131" s="214"/>
      <c r="GK131" s="214"/>
      <c r="GL131" s="214"/>
      <c r="GM131" s="214"/>
      <c r="GN131" s="214"/>
    </row>
    <row r="132" spans="1:196" s="212" customFormat="1" ht="63" hidden="1" customHeight="1" x14ac:dyDescent="0.25">
      <c r="B132" s="213"/>
      <c r="C132" s="213"/>
      <c r="D132" s="234"/>
      <c r="E132" s="399" t="s">
        <v>292</v>
      </c>
      <c r="F132" s="217">
        <f>SUM(F29,F34)</f>
        <v>82.2</v>
      </c>
      <c r="G132" s="217">
        <f>SUM(G29,G34)</f>
        <v>82.2</v>
      </c>
      <c r="H132" s="217">
        <f>SUM(H29,H34)</f>
        <v>0</v>
      </c>
      <c r="I132" s="217"/>
      <c r="J132" s="217">
        <f>SUM(J29,J34)</f>
        <v>-82.2</v>
      </c>
      <c r="K132" s="217">
        <f t="shared" ref="K132:Q132" si="66">SUM(K34)</f>
        <v>0</v>
      </c>
      <c r="L132" s="218">
        <f t="shared" si="66"/>
        <v>0</v>
      </c>
      <c r="M132" s="218">
        <f t="shared" si="66"/>
        <v>0</v>
      </c>
      <c r="N132" s="218">
        <f t="shared" si="66"/>
        <v>0</v>
      </c>
      <c r="O132" s="218">
        <f t="shared" si="66"/>
        <v>0</v>
      </c>
      <c r="P132" s="218">
        <f t="shared" si="66"/>
        <v>0</v>
      </c>
      <c r="Q132" s="218">
        <f t="shared" si="66"/>
        <v>0</v>
      </c>
      <c r="R132" s="400">
        <f t="shared" ref="R132:W132" si="67">SUM(R29,R34)</f>
        <v>82.2</v>
      </c>
      <c r="S132" s="400">
        <f t="shared" si="67"/>
        <v>82.2</v>
      </c>
      <c r="T132" s="400">
        <f t="shared" si="67"/>
        <v>82.2</v>
      </c>
      <c r="U132" s="400">
        <f t="shared" si="67"/>
        <v>0</v>
      </c>
      <c r="V132" s="400">
        <f t="shared" si="67"/>
        <v>-82.2</v>
      </c>
      <c r="W132" s="400">
        <f t="shared" si="67"/>
        <v>0</v>
      </c>
      <c r="X132" s="216"/>
      <c r="Y132" s="216"/>
      <c r="Z132" s="216"/>
      <c r="AA132" s="216"/>
      <c r="AB132" s="216"/>
      <c r="AC132" s="216"/>
      <c r="AD132" s="216"/>
      <c r="AE132" s="216"/>
      <c r="AF132" s="216"/>
      <c r="AG132" s="216"/>
      <c r="AH132" s="216"/>
      <c r="AI132" s="216"/>
      <c r="AJ132" s="216"/>
      <c r="AK132" s="216"/>
      <c r="AL132" s="216"/>
      <c r="AM132" s="216"/>
      <c r="AN132" s="216"/>
      <c r="AO132" s="216"/>
      <c r="AP132" s="216"/>
      <c r="AQ132" s="216"/>
      <c r="AR132" s="216"/>
      <c r="AS132" s="216"/>
      <c r="AT132" s="216"/>
      <c r="AU132" s="216"/>
      <c r="AV132" s="216"/>
      <c r="AW132" s="216"/>
      <c r="AX132" s="216"/>
      <c r="AY132" s="216"/>
      <c r="AZ132" s="216"/>
      <c r="BA132" s="216"/>
      <c r="BB132" s="216"/>
      <c r="BC132" s="216"/>
      <c r="BD132" s="216"/>
      <c r="BE132" s="216"/>
      <c r="BF132" s="216"/>
      <c r="BG132" s="216"/>
      <c r="BH132" s="216"/>
      <c r="BI132" s="216"/>
      <c r="BJ132" s="216"/>
      <c r="BK132" s="216"/>
      <c r="BL132" s="216"/>
      <c r="BM132" s="216"/>
      <c r="BN132" s="216"/>
      <c r="BO132" s="216"/>
      <c r="BP132" s="216"/>
      <c r="BQ132" s="216"/>
      <c r="BR132" s="216"/>
      <c r="BS132" s="216"/>
      <c r="BT132" s="216"/>
      <c r="BU132" s="216"/>
      <c r="BV132" s="216"/>
      <c r="BW132" s="216"/>
      <c r="BX132" s="216"/>
      <c r="BY132" s="216"/>
      <c r="BZ132" s="216"/>
      <c r="CA132" s="216"/>
      <c r="CB132" s="216"/>
      <c r="CC132" s="216"/>
      <c r="CD132" s="216"/>
      <c r="CE132" s="216"/>
      <c r="CF132" s="216"/>
      <c r="CG132" s="216"/>
      <c r="CH132" s="216"/>
      <c r="CI132" s="216"/>
      <c r="CJ132" s="216"/>
      <c r="CK132" s="216"/>
      <c r="CL132" s="216"/>
      <c r="CM132" s="216"/>
      <c r="CN132" s="216"/>
      <c r="CO132" s="216"/>
      <c r="CP132" s="216"/>
      <c r="CQ132" s="216"/>
      <c r="CR132" s="216"/>
      <c r="CS132" s="216"/>
      <c r="CT132" s="216"/>
      <c r="CU132" s="216"/>
      <c r="CV132" s="216"/>
      <c r="CW132" s="216"/>
      <c r="CX132" s="216"/>
      <c r="CY132" s="216"/>
      <c r="CZ132" s="216"/>
      <c r="DA132" s="216"/>
      <c r="DB132" s="216"/>
      <c r="DC132" s="216"/>
      <c r="DD132" s="216"/>
      <c r="DE132" s="216"/>
      <c r="DF132" s="216"/>
      <c r="DG132" s="216"/>
      <c r="DH132" s="216"/>
      <c r="DI132" s="216"/>
      <c r="DJ132" s="216"/>
      <c r="DK132" s="216"/>
      <c r="DL132" s="216"/>
      <c r="DM132" s="216"/>
      <c r="DN132" s="216"/>
      <c r="DO132" s="216"/>
      <c r="DP132" s="216"/>
      <c r="DQ132" s="216"/>
      <c r="DR132" s="216"/>
      <c r="DS132" s="216"/>
      <c r="DT132" s="216"/>
      <c r="DU132" s="216"/>
      <c r="DV132" s="216"/>
      <c r="DW132" s="216"/>
      <c r="DX132" s="216"/>
      <c r="DY132" s="216"/>
      <c r="DZ132" s="216"/>
      <c r="EA132" s="216"/>
      <c r="EB132" s="216"/>
      <c r="EC132" s="216"/>
      <c r="ED132" s="216"/>
      <c r="EE132" s="216"/>
      <c r="EF132" s="216"/>
      <c r="EG132" s="216"/>
      <c r="EH132" s="216"/>
      <c r="EI132" s="216"/>
      <c r="EJ132" s="216"/>
      <c r="EK132" s="216"/>
      <c r="EL132" s="216"/>
      <c r="EM132" s="216"/>
      <c r="EN132" s="216"/>
      <c r="EO132" s="216"/>
      <c r="EP132" s="216"/>
      <c r="EQ132" s="216"/>
      <c r="ER132" s="216"/>
      <c r="ES132" s="216"/>
      <c r="ET132" s="216"/>
      <c r="EU132" s="216"/>
      <c r="EV132" s="216"/>
      <c r="EW132" s="216"/>
      <c r="EX132" s="216"/>
      <c r="EY132" s="216"/>
      <c r="EZ132" s="216"/>
      <c r="FA132" s="216"/>
      <c r="FB132" s="216"/>
      <c r="FC132" s="216"/>
      <c r="FD132" s="216"/>
      <c r="FE132" s="216"/>
      <c r="FF132" s="216"/>
      <c r="FG132" s="216"/>
      <c r="FH132" s="216"/>
      <c r="FI132" s="216"/>
      <c r="FJ132" s="216"/>
      <c r="FK132" s="216"/>
      <c r="FL132" s="216"/>
      <c r="FM132" s="216"/>
      <c r="FN132" s="216"/>
      <c r="FO132" s="216"/>
      <c r="FP132" s="216"/>
      <c r="FQ132" s="216"/>
      <c r="FR132" s="216"/>
      <c r="FS132" s="216"/>
      <c r="FT132" s="216"/>
      <c r="FU132" s="216"/>
      <c r="FV132" s="216"/>
      <c r="FW132" s="216"/>
      <c r="FX132" s="216"/>
      <c r="FY132" s="216"/>
      <c r="FZ132" s="216"/>
      <c r="GA132" s="216"/>
      <c r="GB132" s="216"/>
      <c r="GC132" s="216"/>
      <c r="GD132" s="216"/>
      <c r="GE132" s="214"/>
      <c r="GF132" s="214"/>
      <c r="GG132" s="214"/>
      <c r="GH132" s="214"/>
      <c r="GI132" s="214"/>
      <c r="GJ132" s="214"/>
      <c r="GK132" s="214"/>
      <c r="GL132" s="214"/>
      <c r="GM132" s="214"/>
      <c r="GN132" s="214"/>
    </row>
    <row r="133" spans="1:196" ht="30.75" hidden="1" customHeight="1" x14ac:dyDescent="0.25">
      <c r="D133" s="231"/>
      <c r="E133" s="374" t="s">
        <v>211</v>
      </c>
      <c r="F133" s="105">
        <f>F32+F28</f>
        <v>355.70000000000005</v>
      </c>
      <c r="G133" s="105">
        <f>G32+G28</f>
        <v>355.70000000000005</v>
      </c>
      <c r="H133" s="105">
        <f>H32+H28</f>
        <v>120.8</v>
      </c>
      <c r="I133" s="105"/>
      <c r="J133" s="105">
        <f>J32+J28</f>
        <v>-234.9</v>
      </c>
      <c r="K133" s="107">
        <f t="shared" si="62"/>
        <v>0.33961203261175144</v>
      </c>
      <c r="L133" s="108">
        <f>L32+L28</f>
        <v>0</v>
      </c>
      <c r="M133" s="108">
        <f>M32+M28</f>
        <v>0</v>
      </c>
      <c r="N133" s="108">
        <f>N32+N28</f>
        <v>0</v>
      </c>
      <c r="O133" s="108">
        <f>O32+O28</f>
        <v>0</v>
      </c>
      <c r="P133" s="108">
        <f>P32+P28</f>
        <v>0</v>
      </c>
      <c r="Q133" s="109" t="e">
        <f t="shared" si="63"/>
        <v>#DIV/0!</v>
      </c>
      <c r="R133" s="401">
        <f>R32+R28</f>
        <v>355.70000000000005</v>
      </c>
      <c r="S133" s="401">
        <f>S32+S28</f>
        <v>355.70000000000005</v>
      </c>
      <c r="T133" s="401">
        <f>T32+T28</f>
        <v>355.70000000000005</v>
      </c>
      <c r="U133" s="401">
        <f>U32+U38+U28</f>
        <v>120.8</v>
      </c>
      <c r="V133" s="401">
        <f>V32+V38+V28</f>
        <v>-234.9</v>
      </c>
      <c r="W133" s="402">
        <f t="shared" si="64"/>
        <v>0.33961203261175144</v>
      </c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</row>
    <row r="134" spans="1:196" ht="15.75" hidden="1" customHeight="1" x14ac:dyDescent="0.25">
      <c r="D134" s="231"/>
      <c r="E134" s="374" t="s">
        <v>248</v>
      </c>
      <c r="F134" s="105">
        <f>SUM(F33)</f>
        <v>674</v>
      </c>
      <c r="G134" s="105">
        <f>SUM(G33)</f>
        <v>99.5</v>
      </c>
      <c r="H134" s="105">
        <f>SUM(H33)</f>
        <v>0</v>
      </c>
      <c r="I134" s="105"/>
      <c r="J134" s="105">
        <f t="shared" ref="J134:P134" si="68">SUM(J33)</f>
        <v>-99.5</v>
      </c>
      <c r="K134" s="105">
        <f t="shared" si="68"/>
        <v>0</v>
      </c>
      <c r="L134" s="108">
        <f t="shared" si="68"/>
        <v>118.1</v>
      </c>
      <c r="M134" s="108">
        <f t="shared" si="68"/>
        <v>118.1</v>
      </c>
      <c r="N134" s="108">
        <f t="shared" si="68"/>
        <v>118.1</v>
      </c>
      <c r="O134" s="108">
        <f t="shared" si="68"/>
        <v>0</v>
      </c>
      <c r="P134" s="108">
        <f t="shared" si="68"/>
        <v>-118.1</v>
      </c>
      <c r="Q134" s="109">
        <f t="shared" si="63"/>
        <v>0</v>
      </c>
      <c r="R134" s="401">
        <f t="shared" ref="R134:W134" si="69">SUM(R33)</f>
        <v>792.1</v>
      </c>
      <c r="S134" s="401">
        <f t="shared" si="69"/>
        <v>792.1</v>
      </c>
      <c r="T134" s="401">
        <f t="shared" si="69"/>
        <v>217.6</v>
      </c>
      <c r="U134" s="401">
        <f t="shared" si="69"/>
        <v>0</v>
      </c>
      <c r="V134" s="401">
        <f t="shared" si="69"/>
        <v>-217.6</v>
      </c>
      <c r="W134" s="401">
        <f t="shared" si="69"/>
        <v>0</v>
      </c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</row>
    <row r="135" spans="1:196" s="32" customFormat="1" ht="14.45" hidden="1" customHeight="1" x14ac:dyDescent="0.2">
      <c r="A135" s="233"/>
      <c r="B135" s="30"/>
      <c r="C135" s="30"/>
      <c r="D135" s="232"/>
      <c r="E135" s="369" t="s">
        <v>272</v>
      </c>
      <c r="F135" s="105">
        <f>F48+F49</f>
        <v>8221.1</v>
      </c>
      <c r="G135" s="105">
        <f>G48+G49</f>
        <v>8221.1</v>
      </c>
      <c r="H135" s="105">
        <f>H48+H49</f>
        <v>8187.4</v>
      </c>
      <c r="I135" s="105"/>
      <c r="J135" s="105">
        <f>J48+J49</f>
        <v>-33.700000000000728</v>
      </c>
      <c r="K135" s="107">
        <f t="shared" si="62"/>
        <v>0.99590079186483549</v>
      </c>
      <c r="L135" s="108">
        <f>L48+L49</f>
        <v>0</v>
      </c>
      <c r="M135" s="108">
        <f>M48+M49</f>
        <v>0</v>
      </c>
      <c r="N135" s="108">
        <f>N48+N49</f>
        <v>0</v>
      </c>
      <c r="O135" s="108">
        <f>O48+O49</f>
        <v>0</v>
      </c>
      <c r="P135" s="108">
        <f>P48+P49</f>
        <v>0</v>
      </c>
      <c r="Q135" s="109" t="e">
        <f t="shared" si="63"/>
        <v>#DIV/0!</v>
      </c>
      <c r="R135" s="110">
        <f>R48+R49</f>
        <v>8221.1</v>
      </c>
      <c r="S135" s="110">
        <f>S48+S49</f>
        <v>8221.1</v>
      </c>
      <c r="T135" s="110">
        <f>T48+T49</f>
        <v>8221.1</v>
      </c>
      <c r="U135" s="110">
        <f>U48+U49</f>
        <v>8187.4</v>
      </c>
      <c r="V135" s="110">
        <f>V48+V49</f>
        <v>-33.700000000000728</v>
      </c>
      <c r="W135" s="112">
        <f t="shared" si="64"/>
        <v>0.99590079186483549</v>
      </c>
      <c r="X135" s="114"/>
      <c r="Y135" s="114"/>
      <c r="Z135" s="114"/>
      <c r="AA135" s="114"/>
      <c r="AB135" s="114"/>
      <c r="AC135" s="114"/>
      <c r="AD135" s="114"/>
      <c r="AE135" s="114"/>
      <c r="AF135" s="114"/>
      <c r="AG135" s="114"/>
      <c r="AH135" s="114"/>
      <c r="AI135" s="114"/>
      <c r="AJ135" s="114"/>
      <c r="AK135" s="114"/>
      <c r="AL135" s="114"/>
      <c r="AM135" s="114"/>
      <c r="AN135" s="114"/>
      <c r="AO135" s="114"/>
      <c r="AP135" s="114"/>
      <c r="AQ135" s="114"/>
      <c r="AR135" s="115"/>
      <c r="AS135" s="115"/>
      <c r="AT135" s="115"/>
      <c r="AU135" s="115"/>
      <c r="AV135" s="115"/>
      <c r="AW135" s="115"/>
      <c r="AX135" s="115"/>
      <c r="AY135" s="115"/>
      <c r="AZ135" s="115"/>
      <c r="BA135" s="115"/>
      <c r="BB135" s="115"/>
      <c r="BC135" s="115"/>
      <c r="BD135" s="115"/>
      <c r="BE135" s="115"/>
      <c r="BF135" s="115"/>
      <c r="BG135" s="115"/>
      <c r="BH135" s="115"/>
      <c r="BI135" s="115"/>
      <c r="BJ135" s="115"/>
      <c r="BK135" s="115"/>
      <c r="BL135" s="115"/>
      <c r="BM135" s="115"/>
      <c r="BN135" s="115"/>
      <c r="BO135" s="115"/>
      <c r="BP135" s="115"/>
      <c r="BQ135" s="115"/>
      <c r="BR135" s="115"/>
      <c r="BS135" s="115"/>
      <c r="BT135" s="115"/>
      <c r="BU135" s="115"/>
      <c r="BV135" s="115"/>
      <c r="BW135" s="115"/>
      <c r="BX135" s="115"/>
      <c r="BY135" s="115"/>
      <c r="BZ135" s="115"/>
      <c r="CA135" s="115"/>
      <c r="CB135" s="115"/>
      <c r="CC135" s="115"/>
      <c r="CD135" s="115"/>
      <c r="CE135" s="115"/>
      <c r="CF135" s="115"/>
      <c r="CG135" s="115"/>
      <c r="CH135" s="115"/>
      <c r="CI135" s="115"/>
      <c r="CJ135" s="115"/>
      <c r="CK135" s="115"/>
      <c r="CL135" s="115"/>
      <c r="CM135" s="115"/>
      <c r="CN135" s="115"/>
      <c r="CO135" s="115"/>
      <c r="CP135" s="115"/>
      <c r="CQ135" s="115"/>
      <c r="CR135" s="115"/>
      <c r="CS135" s="115"/>
      <c r="CT135" s="115"/>
      <c r="CU135" s="115"/>
      <c r="CV135" s="115"/>
      <c r="CW135" s="115"/>
      <c r="CX135" s="115"/>
      <c r="CY135" s="115"/>
      <c r="CZ135" s="115"/>
      <c r="DA135" s="115"/>
      <c r="DB135" s="115"/>
      <c r="DC135" s="115"/>
      <c r="DD135" s="115"/>
      <c r="DE135" s="115"/>
      <c r="DF135" s="115"/>
      <c r="DG135" s="115"/>
      <c r="DH135" s="115"/>
      <c r="DI135" s="115"/>
      <c r="DJ135" s="115"/>
      <c r="DK135" s="115"/>
      <c r="DL135" s="115"/>
      <c r="DM135" s="115"/>
      <c r="DN135" s="115"/>
      <c r="DO135" s="115"/>
      <c r="DP135" s="115"/>
      <c r="DQ135" s="115"/>
      <c r="DR135" s="115"/>
      <c r="DS135" s="115"/>
      <c r="DT135" s="115"/>
      <c r="DU135" s="115"/>
      <c r="DV135" s="115"/>
      <c r="DW135" s="115"/>
      <c r="DX135" s="115"/>
      <c r="DY135" s="115"/>
      <c r="DZ135" s="115"/>
      <c r="EA135" s="115"/>
      <c r="EB135" s="115"/>
      <c r="EC135" s="115"/>
      <c r="ED135" s="115"/>
      <c r="EE135" s="115"/>
      <c r="EF135" s="115"/>
      <c r="EG135" s="115"/>
      <c r="EH135" s="115"/>
      <c r="EI135" s="115"/>
      <c r="EJ135" s="115"/>
      <c r="EK135" s="115"/>
      <c r="EL135" s="115"/>
      <c r="EM135" s="115"/>
      <c r="EN135" s="115"/>
      <c r="EO135" s="115"/>
      <c r="EP135" s="115"/>
      <c r="EQ135" s="115"/>
      <c r="ER135" s="115"/>
      <c r="ES135" s="115"/>
      <c r="ET135" s="115"/>
      <c r="EU135" s="115"/>
      <c r="EV135" s="115"/>
      <c r="EW135" s="115"/>
      <c r="EX135" s="115"/>
      <c r="EY135" s="115"/>
      <c r="EZ135" s="115"/>
      <c r="FA135" s="115"/>
      <c r="FB135" s="115"/>
      <c r="FC135" s="115"/>
      <c r="FD135" s="115"/>
      <c r="FE135" s="115"/>
      <c r="FF135" s="115"/>
      <c r="FG135" s="115"/>
      <c r="FH135" s="115"/>
      <c r="FI135" s="115"/>
      <c r="FJ135" s="115"/>
      <c r="FK135" s="115"/>
      <c r="FL135" s="115"/>
      <c r="FM135" s="115"/>
      <c r="FN135" s="115"/>
      <c r="FO135" s="115"/>
      <c r="FP135" s="115"/>
      <c r="FQ135" s="115"/>
      <c r="FR135" s="115"/>
      <c r="FS135" s="115"/>
      <c r="FT135" s="115"/>
      <c r="FU135" s="115"/>
      <c r="FV135" s="115"/>
      <c r="FW135" s="115"/>
      <c r="FX135" s="115"/>
      <c r="FY135" s="115"/>
      <c r="FZ135" s="115"/>
      <c r="GA135" s="115"/>
      <c r="GB135" s="115"/>
      <c r="GC135" s="115"/>
      <c r="GD135" s="115"/>
      <c r="GE135" s="31"/>
      <c r="GF135" s="31"/>
      <c r="GG135" s="31"/>
      <c r="GH135" s="31"/>
      <c r="GI135" s="31"/>
      <c r="GJ135" s="31"/>
      <c r="GK135" s="31"/>
      <c r="GL135" s="31"/>
      <c r="GM135" s="31"/>
      <c r="GN135" s="31"/>
    </row>
    <row r="136" spans="1:196" s="32" customFormat="1" hidden="1" x14ac:dyDescent="0.2">
      <c r="A136" s="29"/>
      <c r="B136" s="30"/>
      <c r="C136" s="30"/>
      <c r="D136" s="232"/>
      <c r="E136" s="369" t="s">
        <v>212</v>
      </c>
      <c r="F136" s="105">
        <f>F53</f>
        <v>198.5</v>
      </c>
      <c r="G136" s="105">
        <f>G53</f>
        <v>198.5</v>
      </c>
      <c r="H136" s="105">
        <f>H53</f>
        <v>198.5</v>
      </c>
      <c r="I136" s="105"/>
      <c r="J136" s="106">
        <f t="shared" si="61"/>
        <v>0</v>
      </c>
      <c r="K136" s="107">
        <f t="shared" si="62"/>
        <v>1</v>
      </c>
      <c r="L136" s="108">
        <f>L53</f>
        <v>0</v>
      </c>
      <c r="M136" s="108">
        <f>M53</f>
        <v>0</v>
      </c>
      <c r="N136" s="108">
        <f>N53</f>
        <v>0</v>
      </c>
      <c r="O136" s="108">
        <f>O53</f>
        <v>0</v>
      </c>
      <c r="P136" s="108">
        <f t="shared" ref="P136:P138" si="70">O136-N136</f>
        <v>0</v>
      </c>
      <c r="Q136" s="109" t="e">
        <f t="shared" si="63"/>
        <v>#DIV/0!</v>
      </c>
      <c r="R136" s="110">
        <f>R53</f>
        <v>198.5</v>
      </c>
      <c r="S136" s="110">
        <f>S53</f>
        <v>198.5</v>
      </c>
      <c r="T136" s="110">
        <f>T53</f>
        <v>198.5</v>
      </c>
      <c r="U136" s="110">
        <f>U53</f>
        <v>198.5</v>
      </c>
      <c r="V136" s="111">
        <f>U136-T136</f>
        <v>0</v>
      </c>
      <c r="W136" s="112">
        <f t="shared" si="64"/>
        <v>1</v>
      </c>
      <c r="X136" s="114"/>
      <c r="Y136" s="114"/>
      <c r="Z136" s="114"/>
      <c r="AA136" s="114"/>
      <c r="AB136" s="114"/>
      <c r="AC136" s="114"/>
      <c r="AD136" s="114"/>
      <c r="AE136" s="114"/>
      <c r="AF136" s="114"/>
      <c r="AG136" s="114"/>
      <c r="AH136" s="114"/>
      <c r="AI136" s="114"/>
      <c r="AJ136" s="114"/>
      <c r="AK136" s="114"/>
      <c r="AL136" s="114"/>
      <c r="AM136" s="114"/>
      <c r="AN136" s="114"/>
      <c r="AO136" s="114"/>
      <c r="AP136" s="114"/>
      <c r="AQ136" s="114"/>
      <c r="AR136" s="115"/>
      <c r="AS136" s="115"/>
      <c r="AT136" s="115"/>
      <c r="AU136" s="115"/>
      <c r="AV136" s="115"/>
      <c r="AW136" s="115"/>
      <c r="AX136" s="115"/>
      <c r="AY136" s="115"/>
      <c r="AZ136" s="115"/>
      <c r="BA136" s="115"/>
      <c r="BB136" s="115"/>
      <c r="BC136" s="115"/>
      <c r="BD136" s="115"/>
      <c r="BE136" s="115"/>
      <c r="BF136" s="115"/>
      <c r="BG136" s="115"/>
      <c r="BH136" s="115"/>
      <c r="BI136" s="115"/>
      <c r="BJ136" s="115"/>
      <c r="BK136" s="115"/>
      <c r="BL136" s="115"/>
      <c r="BM136" s="115"/>
      <c r="BN136" s="115"/>
      <c r="BO136" s="115"/>
      <c r="BP136" s="115"/>
      <c r="BQ136" s="115"/>
      <c r="BR136" s="115"/>
      <c r="BS136" s="115"/>
      <c r="BT136" s="115"/>
      <c r="BU136" s="115"/>
      <c r="BV136" s="115"/>
      <c r="BW136" s="115"/>
      <c r="BX136" s="115"/>
      <c r="BY136" s="115"/>
      <c r="BZ136" s="115"/>
      <c r="CA136" s="115"/>
      <c r="CB136" s="115"/>
      <c r="CC136" s="115"/>
      <c r="CD136" s="115"/>
      <c r="CE136" s="115"/>
      <c r="CF136" s="115"/>
      <c r="CG136" s="115"/>
      <c r="CH136" s="115"/>
      <c r="CI136" s="115"/>
      <c r="CJ136" s="115"/>
      <c r="CK136" s="115"/>
      <c r="CL136" s="115"/>
      <c r="CM136" s="115"/>
      <c r="CN136" s="115"/>
      <c r="CO136" s="115"/>
      <c r="CP136" s="115"/>
      <c r="CQ136" s="115"/>
      <c r="CR136" s="115"/>
      <c r="CS136" s="115"/>
      <c r="CT136" s="115"/>
      <c r="CU136" s="115"/>
      <c r="CV136" s="115"/>
      <c r="CW136" s="115"/>
      <c r="CX136" s="115"/>
      <c r="CY136" s="115"/>
      <c r="CZ136" s="115"/>
      <c r="DA136" s="115"/>
      <c r="DB136" s="115"/>
      <c r="DC136" s="115"/>
      <c r="DD136" s="115"/>
      <c r="DE136" s="115"/>
      <c r="DF136" s="115"/>
      <c r="DG136" s="115"/>
      <c r="DH136" s="115"/>
      <c r="DI136" s="115"/>
      <c r="DJ136" s="115"/>
      <c r="DK136" s="115"/>
      <c r="DL136" s="115"/>
      <c r="DM136" s="115"/>
      <c r="DN136" s="115"/>
      <c r="DO136" s="115"/>
      <c r="DP136" s="115"/>
      <c r="DQ136" s="115"/>
      <c r="DR136" s="115"/>
      <c r="DS136" s="115"/>
      <c r="DT136" s="115"/>
      <c r="DU136" s="115"/>
      <c r="DV136" s="115"/>
      <c r="DW136" s="115"/>
      <c r="DX136" s="115"/>
      <c r="DY136" s="115"/>
      <c r="DZ136" s="115"/>
      <c r="EA136" s="115"/>
      <c r="EB136" s="115"/>
      <c r="EC136" s="115"/>
      <c r="ED136" s="115"/>
      <c r="EE136" s="115"/>
      <c r="EF136" s="115"/>
      <c r="EG136" s="115"/>
      <c r="EH136" s="115"/>
      <c r="EI136" s="115"/>
      <c r="EJ136" s="115"/>
      <c r="EK136" s="115"/>
      <c r="EL136" s="115"/>
      <c r="EM136" s="115"/>
      <c r="EN136" s="115"/>
      <c r="EO136" s="115"/>
      <c r="EP136" s="115"/>
      <c r="EQ136" s="115"/>
      <c r="ER136" s="115"/>
      <c r="ES136" s="115"/>
      <c r="ET136" s="115"/>
      <c r="EU136" s="115"/>
      <c r="EV136" s="115"/>
      <c r="EW136" s="115"/>
      <c r="EX136" s="115"/>
      <c r="EY136" s="115"/>
      <c r="EZ136" s="115"/>
      <c r="FA136" s="115"/>
      <c r="FB136" s="115"/>
      <c r="FC136" s="115"/>
      <c r="FD136" s="115"/>
      <c r="FE136" s="115"/>
      <c r="FF136" s="115"/>
      <c r="FG136" s="115"/>
      <c r="FH136" s="115"/>
      <c r="FI136" s="115"/>
      <c r="FJ136" s="115"/>
      <c r="FK136" s="115"/>
      <c r="FL136" s="115"/>
      <c r="FM136" s="115"/>
      <c r="FN136" s="115"/>
      <c r="FO136" s="115"/>
      <c r="FP136" s="115"/>
      <c r="FQ136" s="115"/>
      <c r="FR136" s="115"/>
      <c r="FS136" s="115"/>
      <c r="FT136" s="115"/>
      <c r="FU136" s="115"/>
      <c r="FV136" s="115"/>
      <c r="FW136" s="115"/>
      <c r="FX136" s="115"/>
      <c r="FY136" s="115"/>
      <c r="FZ136" s="115"/>
      <c r="GA136" s="115"/>
      <c r="GB136" s="115"/>
      <c r="GC136" s="115"/>
      <c r="GD136" s="115"/>
      <c r="GE136" s="31"/>
      <c r="GF136" s="31"/>
      <c r="GG136" s="31"/>
      <c r="GH136" s="31"/>
      <c r="GI136" s="31"/>
      <c r="GJ136" s="31"/>
      <c r="GK136" s="31"/>
      <c r="GL136" s="31"/>
      <c r="GM136" s="31"/>
      <c r="GN136" s="31"/>
    </row>
    <row r="137" spans="1:196" ht="25.5" hidden="1" x14ac:dyDescent="0.2">
      <c r="D137" s="231"/>
      <c r="E137" s="369" t="s">
        <v>213</v>
      </c>
      <c r="F137" s="105">
        <f>F57</f>
        <v>0</v>
      </c>
      <c r="G137" s="105">
        <f>G57</f>
        <v>0</v>
      </c>
      <c r="H137" s="105">
        <f>H57</f>
        <v>0</v>
      </c>
      <c r="I137" s="105"/>
      <c r="J137" s="106">
        <f t="shared" si="61"/>
        <v>0</v>
      </c>
      <c r="K137" s="107" t="e">
        <f t="shared" si="62"/>
        <v>#DIV/0!</v>
      </c>
      <c r="L137" s="108">
        <f>L57</f>
        <v>0</v>
      </c>
      <c r="M137" s="108">
        <f>M57</f>
        <v>0</v>
      </c>
      <c r="N137" s="108">
        <f>N57</f>
        <v>0</v>
      </c>
      <c r="O137" s="108">
        <f>O57</f>
        <v>0</v>
      </c>
      <c r="P137" s="108">
        <f t="shared" si="70"/>
        <v>0</v>
      </c>
      <c r="Q137" s="109" t="e">
        <f t="shared" si="63"/>
        <v>#DIV/0!</v>
      </c>
      <c r="R137" s="110">
        <f>R57</f>
        <v>0</v>
      </c>
      <c r="S137" s="110">
        <f>S57</f>
        <v>0</v>
      </c>
      <c r="T137" s="110">
        <f>T57</f>
        <v>0</v>
      </c>
      <c r="U137" s="110">
        <f>U57</f>
        <v>0</v>
      </c>
      <c r="V137" s="111">
        <f>U137-T137</f>
        <v>0</v>
      </c>
      <c r="W137" s="112" t="e">
        <f t="shared" si="64"/>
        <v>#DIV/0!</v>
      </c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</row>
    <row r="138" spans="1:196" ht="51" hidden="1" x14ac:dyDescent="0.2">
      <c r="D138" s="231"/>
      <c r="E138" s="415" t="s">
        <v>296</v>
      </c>
      <c r="F138" s="105">
        <f>F54</f>
        <v>604.1</v>
      </c>
      <c r="G138" s="105">
        <f>G54</f>
        <v>302.10000000000002</v>
      </c>
      <c r="H138" s="105">
        <f>H54</f>
        <v>95.8</v>
      </c>
      <c r="I138" s="105"/>
      <c r="J138" s="106">
        <f t="shared" si="61"/>
        <v>-206.3</v>
      </c>
      <c r="K138" s="107">
        <f t="shared" si="62"/>
        <v>0.31711353856338959</v>
      </c>
      <c r="L138" s="108">
        <f>L54</f>
        <v>0</v>
      </c>
      <c r="M138" s="108">
        <f>M54</f>
        <v>0</v>
      </c>
      <c r="N138" s="108">
        <f>N89+N107</f>
        <v>0</v>
      </c>
      <c r="O138" s="108">
        <f>O89+O107</f>
        <v>0</v>
      </c>
      <c r="P138" s="108">
        <f t="shared" si="70"/>
        <v>0</v>
      </c>
      <c r="Q138" s="109" t="e">
        <f t="shared" si="63"/>
        <v>#DIV/0!</v>
      </c>
      <c r="R138" s="110">
        <f>F138+L138</f>
        <v>604.1</v>
      </c>
      <c r="S138" s="110">
        <f>F138+M138</f>
        <v>604.1</v>
      </c>
      <c r="T138" s="110">
        <f>G138+N138</f>
        <v>302.10000000000002</v>
      </c>
      <c r="U138" s="110">
        <f>H138+O138</f>
        <v>95.8</v>
      </c>
      <c r="V138" s="111">
        <f>U138-T138</f>
        <v>-206.3</v>
      </c>
      <c r="W138" s="112">
        <f t="shared" si="64"/>
        <v>0.31711353856338959</v>
      </c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</row>
    <row r="139" spans="1:196" ht="67.5" hidden="1" customHeight="1" x14ac:dyDescent="0.2">
      <c r="D139" s="231"/>
      <c r="E139" s="28" t="s">
        <v>303</v>
      </c>
      <c r="F139" s="105">
        <f>SUM(F97:F99)</f>
        <v>0</v>
      </c>
      <c r="G139" s="105">
        <f>SUM(G97:G99)</f>
        <v>0</v>
      </c>
      <c r="H139" s="105">
        <f>SUM(H97:H99)</f>
        <v>0</v>
      </c>
      <c r="I139" s="105"/>
      <c r="J139" s="105">
        <f>SUM(J97:J99)</f>
        <v>0</v>
      </c>
      <c r="K139" s="107" t="e">
        <f t="shared" si="62"/>
        <v>#DIV/0!</v>
      </c>
      <c r="L139" s="108">
        <f>SUM(L97:L99)</f>
        <v>77.099999999999994</v>
      </c>
      <c r="M139" s="108">
        <f>SUM(M97:M99)</f>
        <v>77.099999999999994</v>
      </c>
      <c r="N139" s="108">
        <f>SUM(N97:N99)</f>
        <v>77.099999999999994</v>
      </c>
      <c r="O139" s="108">
        <f>SUM(O97:O99)</f>
        <v>0</v>
      </c>
      <c r="P139" s="108">
        <f>SUM(P97:P99)</f>
        <v>-77.099999999999994</v>
      </c>
      <c r="Q139" s="109">
        <f t="shared" si="63"/>
        <v>0</v>
      </c>
      <c r="R139" s="110">
        <f>SUM(R97:R99)</f>
        <v>77.099999999999994</v>
      </c>
      <c r="S139" s="110">
        <f>SUM(S97:S99)</f>
        <v>77.099999999999994</v>
      </c>
      <c r="T139" s="110">
        <f>SUM(T97:T99)</f>
        <v>77.099999999999994</v>
      </c>
      <c r="U139" s="110">
        <f>SUM(U97:U99)</f>
        <v>0</v>
      </c>
      <c r="V139" s="110">
        <f>SUM(V97:V99)</f>
        <v>-77.099999999999994</v>
      </c>
      <c r="W139" s="112">
        <f t="shared" si="64"/>
        <v>0</v>
      </c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</row>
    <row r="140" spans="1:196" hidden="1" x14ac:dyDescent="0.2">
      <c r="D140" s="231"/>
      <c r="E140" s="28" t="s">
        <v>269</v>
      </c>
      <c r="F140" s="105">
        <f>SUM(F95)</f>
        <v>0</v>
      </c>
      <c r="G140" s="105">
        <f>SUM(G95)</f>
        <v>0</v>
      </c>
      <c r="H140" s="105">
        <f>SUM(H95)</f>
        <v>0</v>
      </c>
      <c r="I140" s="105"/>
      <c r="J140" s="105">
        <f>SUM(J95)</f>
        <v>0</v>
      </c>
      <c r="K140" s="107" t="e">
        <f t="shared" si="62"/>
        <v>#DIV/0!</v>
      </c>
      <c r="L140" s="108">
        <f>SUM(L95)</f>
        <v>0</v>
      </c>
      <c r="M140" s="108">
        <f>SUM(M95)</f>
        <v>0</v>
      </c>
      <c r="N140" s="108">
        <f>SUM(N95)</f>
        <v>0</v>
      </c>
      <c r="O140" s="108">
        <f>SUM(O95)</f>
        <v>0</v>
      </c>
      <c r="P140" s="108">
        <f>SUM(P95)</f>
        <v>0</v>
      </c>
      <c r="Q140" s="109" t="e">
        <f t="shared" si="63"/>
        <v>#DIV/0!</v>
      </c>
      <c r="R140" s="110">
        <f>SUM(R95)</f>
        <v>0</v>
      </c>
      <c r="S140" s="110">
        <f>SUM(S95)</f>
        <v>0</v>
      </c>
      <c r="T140" s="110">
        <f>SUM(T95)</f>
        <v>0</v>
      </c>
      <c r="U140" s="110">
        <f>SUM(U95)</f>
        <v>0</v>
      </c>
      <c r="V140" s="110">
        <f>SUM(V95)</f>
        <v>0</v>
      </c>
      <c r="W140" s="112" t="e">
        <f t="shared" si="64"/>
        <v>#DIV/0!</v>
      </c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</row>
    <row r="141" spans="1:196" ht="51.75" hidden="1" customHeight="1" x14ac:dyDescent="0.2">
      <c r="D141" s="231"/>
      <c r="E141" s="28"/>
      <c r="F141" s="105"/>
      <c r="G141" s="105"/>
      <c r="H141" s="105"/>
      <c r="I141" s="105"/>
      <c r="J141" s="106"/>
      <c r="K141" s="107"/>
      <c r="L141" s="108"/>
      <c r="M141" s="108"/>
      <c r="N141" s="108"/>
      <c r="O141" s="108"/>
      <c r="P141" s="108"/>
      <c r="Q141" s="109"/>
      <c r="R141" s="110"/>
      <c r="S141" s="110"/>
      <c r="T141" s="110"/>
      <c r="U141" s="110"/>
      <c r="V141" s="111"/>
      <c r="W141" s="112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</row>
    <row r="142" spans="1:196" ht="43.5" hidden="1" customHeight="1" x14ac:dyDescent="0.2">
      <c r="D142" s="231"/>
      <c r="E142" s="28"/>
      <c r="F142" s="105"/>
      <c r="G142" s="105"/>
      <c r="H142" s="105"/>
      <c r="I142" s="105"/>
      <c r="J142" s="105"/>
      <c r="K142" s="105"/>
      <c r="L142" s="108"/>
      <c r="M142" s="108"/>
      <c r="N142" s="108"/>
      <c r="O142" s="108"/>
      <c r="P142" s="108"/>
      <c r="Q142" s="108"/>
      <c r="R142" s="110"/>
      <c r="S142" s="110"/>
      <c r="T142" s="110"/>
      <c r="U142" s="110"/>
      <c r="V142" s="111"/>
      <c r="W142" s="112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</row>
    <row r="143" spans="1:196" hidden="1" x14ac:dyDescent="0.2">
      <c r="D143" s="231"/>
      <c r="E143" s="370" t="s">
        <v>209</v>
      </c>
      <c r="F143" s="105">
        <f>F13</f>
        <v>203.6</v>
      </c>
      <c r="G143" s="105">
        <f>G13</f>
        <v>100.1</v>
      </c>
      <c r="H143" s="105">
        <f>H13</f>
        <v>100.1</v>
      </c>
      <c r="I143" s="105"/>
      <c r="J143" s="106">
        <f>H143-G143</f>
        <v>0</v>
      </c>
      <c r="K143" s="107">
        <f>H143/G143</f>
        <v>1</v>
      </c>
      <c r="L143" s="108">
        <f>L13</f>
        <v>0</v>
      </c>
      <c r="M143" s="108">
        <f>M13</f>
        <v>0</v>
      </c>
      <c r="N143" s="108">
        <f>N13</f>
        <v>0</v>
      </c>
      <c r="O143" s="108">
        <f>O13</f>
        <v>0</v>
      </c>
      <c r="P143" s="108">
        <f>O143-N143</f>
        <v>0</v>
      </c>
      <c r="Q143" s="109"/>
      <c r="R143" s="110">
        <f>R13</f>
        <v>203.6</v>
      </c>
      <c r="S143" s="110">
        <f>S13</f>
        <v>203.6</v>
      </c>
      <c r="T143" s="110">
        <f>T13</f>
        <v>100.1</v>
      </c>
      <c r="U143" s="110">
        <f>U13</f>
        <v>100.1</v>
      </c>
      <c r="V143" s="111">
        <f>U143-T143</f>
        <v>0</v>
      </c>
      <c r="W143" s="112">
        <f>U143/T143</f>
        <v>1</v>
      </c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</row>
    <row r="144" spans="1:196" s="3" customFormat="1" hidden="1" x14ac:dyDescent="0.2">
      <c r="A144" s="197"/>
      <c r="B144" s="198"/>
      <c r="C144" s="198"/>
      <c r="D144" s="235"/>
      <c r="E144" s="371" t="s">
        <v>247</v>
      </c>
      <c r="F144" s="105">
        <f>SUM(F16)</f>
        <v>0</v>
      </c>
      <c r="G144" s="105">
        <f>SUM(G16)</f>
        <v>0</v>
      </c>
      <c r="H144" s="105">
        <f>SUM(H16)</f>
        <v>0</v>
      </c>
      <c r="I144" s="105"/>
      <c r="J144" s="105">
        <f>H144-G144</f>
        <v>0</v>
      </c>
      <c r="K144" s="107" t="e">
        <f t="shared" ref="K144:K150" si="71">H144/G144</f>
        <v>#DIV/0!</v>
      </c>
      <c r="L144" s="108">
        <f>SUM(L16)</f>
        <v>0</v>
      </c>
      <c r="M144" s="108">
        <f>SUM(M16)</f>
        <v>0</v>
      </c>
      <c r="N144" s="108">
        <f>SUM(N16)</f>
        <v>0</v>
      </c>
      <c r="O144" s="108">
        <f>SUM(O16)</f>
        <v>0</v>
      </c>
      <c r="P144" s="108">
        <f>SUM(P16)</f>
        <v>0</v>
      </c>
      <c r="Q144" s="109"/>
      <c r="R144" s="110">
        <f>SUM(R16)</f>
        <v>0</v>
      </c>
      <c r="S144" s="110">
        <f>SUM(S16)</f>
        <v>0</v>
      </c>
      <c r="T144" s="110">
        <f>SUM(T16)</f>
        <v>0</v>
      </c>
      <c r="U144" s="110">
        <f>SUM(U16)</f>
        <v>0</v>
      </c>
      <c r="V144" s="110">
        <f>SUM(V16)</f>
        <v>0</v>
      </c>
      <c r="W144" s="112" t="e">
        <f>U144/T144</f>
        <v>#DIV/0!</v>
      </c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</row>
    <row r="145" spans="1:196" s="3" customFormat="1" ht="64.5" hidden="1" customHeight="1" x14ac:dyDescent="0.2">
      <c r="A145" s="197"/>
      <c r="B145" s="198"/>
      <c r="C145" s="198"/>
      <c r="D145" s="235"/>
      <c r="E145" s="394" t="s">
        <v>279</v>
      </c>
      <c r="F145" s="105">
        <f t="shared" ref="F145:W145" si="72">F35</f>
        <v>4117.1000000000004</v>
      </c>
      <c r="G145" s="105">
        <f t="shared" si="72"/>
        <v>1972.2</v>
      </c>
      <c r="H145" s="105">
        <f t="shared" si="72"/>
        <v>1972.2</v>
      </c>
      <c r="I145" s="105">
        <f t="shared" si="72"/>
        <v>7.8476032221251324E-3</v>
      </c>
      <c r="J145" s="105">
        <f t="shared" si="72"/>
        <v>0</v>
      </c>
      <c r="K145" s="105">
        <f t="shared" si="72"/>
        <v>1</v>
      </c>
      <c r="L145" s="108">
        <f t="shared" si="72"/>
        <v>0</v>
      </c>
      <c r="M145" s="108">
        <f t="shared" si="72"/>
        <v>0</v>
      </c>
      <c r="N145" s="108">
        <f t="shared" si="72"/>
        <v>0</v>
      </c>
      <c r="O145" s="108">
        <f t="shared" si="72"/>
        <v>0</v>
      </c>
      <c r="P145" s="108">
        <f t="shared" si="72"/>
        <v>0</v>
      </c>
      <c r="Q145" s="108">
        <f t="shared" si="72"/>
        <v>0</v>
      </c>
      <c r="R145" s="110">
        <f t="shared" si="72"/>
        <v>4117.1000000000004</v>
      </c>
      <c r="S145" s="110">
        <f t="shared" si="72"/>
        <v>4117.1000000000004</v>
      </c>
      <c r="T145" s="110">
        <f t="shared" si="72"/>
        <v>1972.2</v>
      </c>
      <c r="U145" s="110">
        <f t="shared" si="72"/>
        <v>1972.2</v>
      </c>
      <c r="V145" s="110">
        <f t="shared" si="72"/>
        <v>0</v>
      </c>
      <c r="W145" s="110">
        <f t="shared" si="72"/>
        <v>1</v>
      </c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</row>
    <row r="146" spans="1:196" s="3" customFormat="1" hidden="1" x14ac:dyDescent="0.2">
      <c r="A146" s="197"/>
      <c r="B146" s="198"/>
      <c r="C146" s="198"/>
      <c r="D146" s="235"/>
      <c r="E146" s="39" t="s">
        <v>252</v>
      </c>
      <c r="F146" s="105">
        <f t="shared" ref="F146:W146" si="73">F108</f>
        <v>0</v>
      </c>
      <c r="G146" s="105">
        <f t="shared" si="73"/>
        <v>0</v>
      </c>
      <c r="H146" s="105">
        <f t="shared" si="73"/>
        <v>0</v>
      </c>
      <c r="I146" s="105">
        <f t="shared" si="73"/>
        <v>0</v>
      </c>
      <c r="J146" s="105">
        <f t="shared" si="73"/>
        <v>0</v>
      </c>
      <c r="K146" s="105" t="e">
        <f t="shared" si="73"/>
        <v>#DIV/0!</v>
      </c>
      <c r="L146" s="108">
        <f t="shared" si="73"/>
        <v>0</v>
      </c>
      <c r="M146" s="108">
        <f t="shared" si="73"/>
        <v>0</v>
      </c>
      <c r="N146" s="108">
        <f t="shared" si="73"/>
        <v>0</v>
      </c>
      <c r="O146" s="108">
        <f t="shared" si="73"/>
        <v>0</v>
      </c>
      <c r="P146" s="108">
        <f t="shared" si="73"/>
        <v>0</v>
      </c>
      <c r="Q146" s="109" t="e">
        <f t="shared" si="73"/>
        <v>#DIV/0!</v>
      </c>
      <c r="R146" s="110">
        <f t="shared" si="73"/>
        <v>0</v>
      </c>
      <c r="S146" s="110">
        <f t="shared" si="73"/>
        <v>0</v>
      </c>
      <c r="T146" s="110">
        <f t="shared" si="73"/>
        <v>0</v>
      </c>
      <c r="U146" s="110">
        <f t="shared" si="73"/>
        <v>0</v>
      </c>
      <c r="V146" s="110">
        <f t="shared" si="73"/>
        <v>0</v>
      </c>
      <c r="W146" s="112" t="e">
        <f t="shared" si="73"/>
        <v>#DIV/0!</v>
      </c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</row>
    <row r="147" spans="1:196" s="3" customFormat="1" hidden="1" x14ac:dyDescent="0.2">
      <c r="A147" s="197"/>
      <c r="B147" s="198"/>
      <c r="C147" s="198"/>
      <c r="D147" s="235"/>
      <c r="E147" s="39" t="s">
        <v>264</v>
      </c>
      <c r="F147" s="105">
        <f t="shared" ref="F147:W147" si="74">F69</f>
        <v>0</v>
      </c>
      <c r="G147" s="105">
        <f t="shared" si="74"/>
        <v>0</v>
      </c>
      <c r="H147" s="105">
        <f t="shared" si="74"/>
        <v>0</v>
      </c>
      <c r="I147" s="105">
        <f t="shared" si="74"/>
        <v>0</v>
      </c>
      <c r="J147" s="105">
        <f t="shared" si="74"/>
        <v>0</v>
      </c>
      <c r="K147" s="105" t="e">
        <f t="shared" si="74"/>
        <v>#DIV/0!</v>
      </c>
      <c r="L147" s="108">
        <f t="shared" si="74"/>
        <v>0</v>
      </c>
      <c r="M147" s="108">
        <f t="shared" si="74"/>
        <v>0</v>
      </c>
      <c r="N147" s="108">
        <f t="shared" si="74"/>
        <v>0</v>
      </c>
      <c r="O147" s="108">
        <f t="shared" si="74"/>
        <v>0</v>
      </c>
      <c r="P147" s="108">
        <f t="shared" si="74"/>
        <v>0</v>
      </c>
      <c r="Q147" s="108" t="e">
        <f t="shared" si="74"/>
        <v>#DIV/0!</v>
      </c>
      <c r="R147" s="110">
        <f t="shared" si="74"/>
        <v>0</v>
      </c>
      <c r="S147" s="110">
        <f t="shared" si="74"/>
        <v>0</v>
      </c>
      <c r="T147" s="110">
        <f t="shared" si="74"/>
        <v>0</v>
      </c>
      <c r="U147" s="110">
        <f t="shared" si="74"/>
        <v>0</v>
      </c>
      <c r="V147" s="110">
        <f t="shared" si="74"/>
        <v>0</v>
      </c>
      <c r="W147" s="112" t="e">
        <f t="shared" si="74"/>
        <v>#DIV/0!</v>
      </c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40"/>
      <c r="FI147" s="40"/>
      <c r="FJ147" s="40"/>
      <c r="FK147" s="40"/>
      <c r="FL147" s="40"/>
      <c r="FM147" s="40"/>
      <c r="FN147" s="40"/>
      <c r="FO147" s="40"/>
      <c r="FP147" s="40"/>
      <c r="FQ147" s="40"/>
      <c r="FR147" s="40"/>
      <c r="FS147" s="40"/>
      <c r="FT147" s="40"/>
      <c r="FU147" s="40"/>
      <c r="FV147" s="40"/>
      <c r="FW147" s="40"/>
      <c r="FX147" s="40"/>
      <c r="FY147" s="40"/>
      <c r="FZ147" s="40"/>
      <c r="GA147" s="40"/>
      <c r="GB147" s="40"/>
      <c r="GC147" s="40"/>
      <c r="GD147" s="40"/>
      <c r="GE147" s="40"/>
      <c r="GF147" s="40"/>
      <c r="GG147" s="40"/>
      <c r="GH147" s="40"/>
      <c r="GI147" s="40"/>
      <c r="GJ147" s="40"/>
      <c r="GK147" s="40"/>
      <c r="GL147" s="40"/>
      <c r="GM147" s="40"/>
      <c r="GN147" s="40"/>
    </row>
    <row r="148" spans="1:196" s="3" customFormat="1" ht="28.15" hidden="1" customHeight="1" x14ac:dyDescent="0.2">
      <c r="A148" s="197"/>
      <c r="B148" s="198"/>
      <c r="C148" s="198"/>
      <c r="D148" s="235"/>
      <c r="E148" s="39" t="s">
        <v>265</v>
      </c>
      <c r="F148" s="105">
        <f t="shared" ref="F148:W148" si="75">F85</f>
        <v>0</v>
      </c>
      <c r="G148" s="105">
        <f t="shared" si="75"/>
        <v>0</v>
      </c>
      <c r="H148" s="105">
        <f t="shared" si="75"/>
        <v>0</v>
      </c>
      <c r="I148" s="105">
        <f t="shared" si="75"/>
        <v>0</v>
      </c>
      <c r="J148" s="105">
        <f t="shared" si="75"/>
        <v>0</v>
      </c>
      <c r="K148" s="105" t="e">
        <f t="shared" si="75"/>
        <v>#DIV/0!</v>
      </c>
      <c r="L148" s="108">
        <f t="shared" si="75"/>
        <v>0</v>
      </c>
      <c r="M148" s="108">
        <f t="shared" si="75"/>
        <v>0</v>
      </c>
      <c r="N148" s="108">
        <f t="shared" si="75"/>
        <v>0</v>
      </c>
      <c r="O148" s="108">
        <f t="shared" si="75"/>
        <v>0</v>
      </c>
      <c r="P148" s="108">
        <f t="shared" si="75"/>
        <v>0</v>
      </c>
      <c r="Q148" s="108" t="e">
        <f t="shared" si="75"/>
        <v>#DIV/0!</v>
      </c>
      <c r="R148" s="110">
        <f t="shared" si="75"/>
        <v>0</v>
      </c>
      <c r="S148" s="110">
        <f t="shared" si="75"/>
        <v>0</v>
      </c>
      <c r="T148" s="110">
        <f t="shared" si="75"/>
        <v>0</v>
      </c>
      <c r="U148" s="110">
        <f t="shared" si="75"/>
        <v>0</v>
      </c>
      <c r="V148" s="110">
        <f t="shared" si="75"/>
        <v>0</v>
      </c>
      <c r="W148" s="112" t="e">
        <f t="shared" si="75"/>
        <v>#DIV/0!</v>
      </c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40"/>
      <c r="FI148" s="40"/>
      <c r="FJ148" s="40"/>
      <c r="FK148" s="40"/>
      <c r="FL148" s="40"/>
      <c r="FM148" s="40"/>
      <c r="FN148" s="40"/>
      <c r="FO148" s="40"/>
      <c r="FP148" s="40"/>
      <c r="FQ148" s="40"/>
      <c r="FR148" s="40"/>
      <c r="FS148" s="40"/>
      <c r="FT148" s="40"/>
      <c r="FU148" s="40"/>
      <c r="FV148" s="40"/>
      <c r="FW148" s="40"/>
      <c r="FX148" s="40"/>
      <c r="FY148" s="40"/>
      <c r="FZ148" s="40"/>
      <c r="GA148" s="40"/>
      <c r="GB148" s="40"/>
      <c r="GC148" s="40"/>
      <c r="GD148" s="40"/>
      <c r="GE148" s="40"/>
      <c r="GF148" s="40"/>
      <c r="GG148" s="40"/>
      <c r="GH148" s="40"/>
      <c r="GI148" s="40"/>
      <c r="GJ148" s="40"/>
      <c r="GK148" s="40"/>
      <c r="GL148" s="40"/>
      <c r="GM148" s="40"/>
      <c r="GN148" s="40"/>
    </row>
    <row r="149" spans="1:196" s="211" customFormat="1" ht="22.9" hidden="1" customHeight="1" x14ac:dyDescent="0.25">
      <c r="A149" s="200"/>
      <c r="B149" s="201"/>
      <c r="C149" s="201"/>
      <c r="D149" s="201"/>
      <c r="E149" s="202"/>
      <c r="F149" s="203">
        <f>SUM(F130:F148)</f>
        <v>95340.300000000032</v>
      </c>
      <c r="G149" s="203">
        <f>SUM(G130:G148)</f>
        <v>59026.099999999991</v>
      </c>
      <c r="H149" s="203">
        <f>SUM(H130:H148)</f>
        <v>57894.200000000004</v>
      </c>
      <c r="I149" s="203"/>
      <c r="J149" s="203">
        <f>H149-G149</f>
        <v>-1131.8999999999869</v>
      </c>
      <c r="K149" s="204">
        <f t="shared" si="71"/>
        <v>0.98082373729587446</v>
      </c>
      <c r="L149" s="205">
        <f>SUM(L130:L148)</f>
        <v>1366.8999999999999</v>
      </c>
      <c r="M149" s="205">
        <f>SUM(M130:M148)</f>
        <v>1366.8999999999999</v>
      </c>
      <c r="N149" s="205">
        <f>SUM(N130:N148)</f>
        <v>1366.8999999999999</v>
      </c>
      <c r="O149" s="205">
        <f>SUM(O130:O148)</f>
        <v>0</v>
      </c>
      <c r="P149" s="205">
        <f>O149-N149</f>
        <v>-1366.8999999999999</v>
      </c>
      <c r="Q149" s="206">
        <f t="shared" si="63"/>
        <v>0</v>
      </c>
      <c r="R149" s="207">
        <f>SUM(R130:R148)</f>
        <v>96707.200000000041</v>
      </c>
      <c r="S149" s="207">
        <f>SUM(S130:S148)</f>
        <v>96707.200000000041</v>
      </c>
      <c r="T149" s="207">
        <f>SUM(T130:T148)</f>
        <v>60392.999999999985</v>
      </c>
      <c r="U149" s="207">
        <f>SUM(U130:U148)</f>
        <v>57894.200000000004</v>
      </c>
      <c r="V149" s="207">
        <f>U149-T149</f>
        <v>-2498.7999999999811</v>
      </c>
      <c r="W149" s="208">
        <f>U149/T149</f>
        <v>0.95862434388091367</v>
      </c>
      <c r="X149" s="209"/>
      <c r="Y149" s="209"/>
      <c r="Z149" s="209"/>
      <c r="AA149" s="209"/>
      <c r="AB149" s="209"/>
      <c r="AC149" s="209"/>
      <c r="AD149" s="209"/>
      <c r="AE149" s="209"/>
      <c r="AF149" s="209"/>
      <c r="AG149" s="209"/>
      <c r="AH149" s="209"/>
      <c r="AI149" s="209"/>
      <c r="AJ149" s="209"/>
      <c r="AK149" s="209"/>
      <c r="AL149" s="209"/>
      <c r="AM149" s="209"/>
      <c r="AN149" s="209"/>
      <c r="AO149" s="209"/>
      <c r="AP149" s="209"/>
      <c r="AQ149" s="209"/>
      <c r="AR149" s="210"/>
      <c r="AS149" s="210"/>
      <c r="AT149" s="210"/>
      <c r="AU149" s="210"/>
      <c r="AV149" s="210"/>
      <c r="AW149" s="210"/>
      <c r="AX149" s="210"/>
      <c r="AY149" s="210"/>
      <c r="AZ149" s="210"/>
      <c r="BA149" s="210"/>
      <c r="BB149" s="210"/>
      <c r="BC149" s="210"/>
      <c r="BD149" s="210"/>
      <c r="BE149" s="210"/>
      <c r="BF149" s="210"/>
      <c r="BG149" s="210"/>
      <c r="BH149" s="210"/>
      <c r="BI149" s="210"/>
      <c r="BJ149" s="210"/>
      <c r="BK149" s="210"/>
      <c r="BL149" s="210"/>
      <c r="BM149" s="210"/>
      <c r="BN149" s="210"/>
      <c r="BO149" s="210"/>
      <c r="BP149" s="210"/>
      <c r="BQ149" s="210"/>
      <c r="BR149" s="210"/>
      <c r="BS149" s="210"/>
      <c r="BT149" s="210"/>
      <c r="BU149" s="210"/>
      <c r="BV149" s="210"/>
      <c r="BW149" s="210"/>
      <c r="BX149" s="210"/>
      <c r="BY149" s="210"/>
      <c r="BZ149" s="210"/>
      <c r="CA149" s="210"/>
      <c r="CB149" s="210"/>
      <c r="CC149" s="210"/>
      <c r="CD149" s="210"/>
      <c r="CE149" s="210"/>
      <c r="CF149" s="210"/>
      <c r="CG149" s="210"/>
      <c r="CH149" s="210"/>
      <c r="CI149" s="210"/>
      <c r="CJ149" s="210"/>
      <c r="CK149" s="210"/>
      <c r="CL149" s="210"/>
      <c r="CM149" s="210"/>
      <c r="CN149" s="210"/>
      <c r="CO149" s="210"/>
      <c r="CP149" s="210"/>
      <c r="CQ149" s="210"/>
      <c r="CR149" s="210"/>
      <c r="CS149" s="210"/>
      <c r="CT149" s="210"/>
      <c r="CU149" s="210"/>
      <c r="CV149" s="210"/>
      <c r="CW149" s="210"/>
      <c r="CX149" s="210"/>
      <c r="CY149" s="210"/>
      <c r="CZ149" s="210"/>
      <c r="DA149" s="210"/>
      <c r="DB149" s="210"/>
      <c r="DC149" s="210"/>
      <c r="DD149" s="210"/>
      <c r="DE149" s="210"/>
      <c r="DF149" s="210"/>
      <c r="DG149" s="210"/>
      <c r="DH149" s="210"/>
      <c r="DI149" s="210"/>
      <c r="DJ149" s="210"/>
      <c r="DK149" s="210"/>
      <c r="DL149" s="210"/>
      <c r="DM149" s="210"/>
      <c r="DN149" s="210"/>
      <c r="DO149" s="210"/>
      <c r="DP149" s="210"/>
      <c r="DQ149" s="210"/>
      <c r="DR149" s="210"/>
      <c r="DS149" s="210"/>
      <c r="DT149" s="210"/>
      <c r="DU149" s="210"/>
      <c r="DV149" s="210"/>
      <c r="DW149" s="210"/>
      <c r="DX149" s="210"/>
      <c r="DY149" s="210"/>
      <c r="DZ149" s="210"/>
      <c r="EA149" s="210"/>
      <c r="EB149" s="210"/>
      <c r="EC149" s="210"/>
      <c r="ED149" s="210"/>
      <c r="EE149" s="210"/>
      <c r="EF149" s="210"/>
      <c r="EG149" s="210"/>
      <c r="EH149" s="210"/>
      <c r="EI149" s="210"/>
      <c r="EJ149" s="210"/>
      <c r="EK149" s="210"/>
      <c r="EL149" s="210"/>
      <c r="EM149" s="210"/>
      <c r="EN149" s="210"/>
      <c r="EO149" s="210"/>
      <c r="EP149" s="210"/>
      <c r="EQ149" s="210"/>
      <c r="ER149" s="210"/>
      <c r="ES149" s="210"/>
      <c r="ET149" s="210"/>
      <c r="EU149" s="210"/>
      <c r="EV149" s="210"/>
      <c r="EW149" s="210"/>
      <c r="EX149" s="210"/>
      <c r="EY149" s="210"/>
      <c r="EZ149" s="210"/>
      <c r="FA149" s="210"/>
      <c r="FB149" s="210"/>
      <c r="FC149" s="210"/>
      <c r="FD149" s="210"/>
      <c r="FE149" s="210"/>
      <c r="FF149" s="210"/>
      <c r="FG149" s="210"/>
      <c r="FH149" s="210"/>
      <c r="FI149" s="210"/>
      <c r="FJ149" s="210"/>
      <c r="FK149" s="210"/>
      <c r="FL149" s="210"/>
      <c r="FM149" s="210"/>
      <c r="FN149" s="210"/>
      <c r="FO149" s="210"/>
      <c r="FP149" s="210"/>
      <c r="FQ149" s="210"/>
      <c r="FR149" s="210"/>
      <c r="FS149" s="210"/>
      <c r="FT149" s="210"/>
      <c r="FU149" s="210"/>
      <c r="FV149" s="210"/>
      <c r="FW149" s="210"/>
      <c r="FX149" s="210"/>
      <c r="FY149" s="210"/>
      <c r="FZ149" s="210"/>
      <c r="GA149" s="210"/>
      <c r="GB149" s="210"/>
      <c r="GC149" s="210"/>
      <c r="GD149" s="210"/>
      <c r="GE149" s="202"/>
      <c r="GF149" s="202"/>
      <c r="GG149" s="202"/>
      <c r="GH149" s="202"/>
      <c r="GI149" s="202"/>
      <c r="GJ149" s="202"/>
      <c r="GK149" s="202"/>
      <c r="GL149" s="202"/>
      <c r="GM149" s="202"/>
      <c r="GN149" s="202"/>
    </row>
    <row r="150" spans="1:196" ht="27" hidden="1" customHeight="1" x14ac:dyDescent="0.2">
      <c r="E150" s="24" t="s">
        <v>287</v>
      </c>
      <c r="F150" s="116">
        <f>SUM(F149-F144-F143)</f>
        <v>95136.700000000026</v>
      </c>
      <c r="G150" s="116">
        <f>SUM(G149-G144-G143)</f>
        <v>58925.999999999993</v>
      </c>
      <c r="H150" s="116">
        <f>SUM(H149-H144-H143)</f>
        <v>57794.100000000006</v>
      </c>
      <c r="I150" s="116">
        <f>SUM(I149-I144-I143)</f>
        <v>0</v>
      </c>
      <c r="J150" s="116">
        <f>SUM(J149-J144-J143)</f>
        <v>-1131.8999999999869</v>
      </c>
      <c r="K150" s="199">
        <f t="shared" si="71"/>
        <v>0.98079116179615133</v>
      </c>
      <c r="L150" s="128">
        <f>SUM(L149-L144-L143)</f>
        <v>1366.8999999999999</v>
      </c>
      <c r="M150" s="128">
        <f>SUM(M149-M144-M143)</f>
        <v>1366.8999999999999</v>
      </c>
      <c r="N150" s="128">
        <f>SUM(N149-N144-N143)</f>
        <v>1366.8999999999999</v>
      </c>
      <c r="O150" s="128">
        <f>SUM(O149-O144-O143)</f>
        <v>0</v>
      </c>
      <c r="P150" s="128">
        <f>SUM(P149-P144-P143)</f>
        <v>-1366.8999999999999</v>
      </c>
      <c r="Q150" s="117">
        <f t="shared" si="63"/>
        <v>0</v>
      </c>
      <c r="R150" s="129">
        <f>SUM(R149-R144-R143)</f>
        <v>96503.600000000035</v>
      </c>
      <c r="S150" s="129">
        <f>SUM(S149-S144-S143)</f>
        <v>96503.600000000035</v>
      </c>
      <c r="T150" s="129">
        <f>SUM(T149-T144-T143)</f>
        <v>60292.899999999987</v>
      </c>
      <c r="U150" s="129">
        <f>SUM(U149-U144-U143-U145)</f>
        <v>55821.900000000009</v>
      </c>
      <c r="V150" s="129"/>
      <c r="W150" s="118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</row>
    <row r="151" spans="1:196" s="7" customFormat="1" hidden="1" x14ac:dyDescent="0.2">
      <c r="B151" s="124"/>
      <c r="C151" s="124"/>
      <c r="D151" s="124"/>
      <c r="E151" s="28"/>
      <c r="F151" s="81"/>
      <c r="G151" s="81"/>
      <c r="H151" s="125"/>
      <c r="I151" s="76"/>
      <c r="J151" s="76"/>
      <c r="K151" s="126"/>
      <c r="L151" s="127"/>
      <c r="M151" s="127"/>
      <c r="N151" s="127"/>
      <c r="O151" s="127"/>
      <c r="P151" s="127"/>
      <c r="Q151" s="76"/>
      <c r="R151" s="76"/>
      <c r="S151" s="76"/>
      <c r="T151" s="76"/>
      <c r="U151" s="76"/>
      <c r="V151" s="76"/>
      <c r="W151" s="76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  <c r="BO151" s="39"/>
      <c r="BP151" s="39"/>
      <c r="BQ151" s="39"/>
      <c r="BR151" s="39"/>
      <c r="BS151" s="39"/>
      <c r="BT151" s="39"/>
      <c r="BU151" s="39"/>
      <c r="BV151" s="39"/>
      <c r="BW151" s="39"/>
      <c r="BX151" s="39"/>
      <c r="BY151" s="39"/>
      <c r="BZ151" s="39"/>
      <c r="CA151" s="39"/>
      <c r="CB151" s="39"/>
      <c r="CC151" s="39"/>
      <c r="CD151" s="39"/>
      <c r="CE151" s="39"/>
      <c r="CF151" s="39"/>
      <c r="CG151" s="39"/>
      <c r="CH151" s="39"/>
      <c r="CI151" s="39"/>
      <c r="CJ151" s="39"/>
      <c r="CK151" s="39"/>
      <c r="CL151" s="39"/>
      <c r="CM151" s="39"/>
      <c r="CN151" s="39"/>
      <c r="CO151" s="39"/>
      <c r="CP151" s="39"/>
      <c r="CQ151" s="39"/>
      <c r="CR151" s="39"/>
      <c r="CS151" s="39"/>
      <c r="CT151" s="39"/>
      <c r="CU151" s="39"/>
      <c r="CV151" s="39"/>
      <c r="CW151" s="39"/>
      <c r="CX151" s="39"/>
      <c r="CY151" s="39"/>
      <c r="CZ151" s="39"/>
      <c r="DA151" s="39"/>
      <c r="DB151" s="39"/>
      <c r="DC151" s="39"/>
      <c r="DD151" s="39"/>
      <c r="DE151" s="39"/>
      <c r="DF151" s="39"/>
      <c r="DG151" s="39"/>
      <c r="DH151" s="39"/>
      <c r="DI151" s="39"/>
      <c r="DJ151" s="39"/>
      <c r="DK151" s="39"/>
      <c r="DL151" s="39"/>
      <c r="DM151" s="39"/>
      <c r="DN151" s="39"/>
      <c r="DO151" s="39"/>
      <c r="DP151" s="39"/>
      <c r="DQ151" s="39"/>
      <c r="DR151" s="39"/>
      <c r="DS151" s="39"/>
      <c r="DT151" s="39"/>
      <c r="DU151" s="39"/>
      <c r="DV151" s="39"/>
      <c r="DW151" s="39"/>
      <c r="DX151" s="39"/>
      <c r="DY151" s="39"/>
      <c r="DZ151" s="39"/>
      <c r="EA151" s="39"/>
      <c r="EB151" s="39"/>
      <c r="EC151" s="39"/>
      <c r="ED151" s="39"/>
      <c r="EE151" s="39"/>
      <c r="EF151" s="39"/>
      <c r="EG151" s="39"/>
      <c r="EH151" s="39"/>
      <c r="EI151" s="39"/>
      <c r="EJ151" s="39"/>
      <c r="EK151" s="39"/>
      <c r="EL151" s="39"/>
      <c r="EM151" s="39"/>
      <c r="EN151" s="39"/>
      <c r="EO151" s="39"/>
      <c r="EP151" s="39"/>
      <c r="EQ151" s="39"/>
      <c r="ER151" s="39"/>
      <c r="ES151" s="39"/>
      <c r="ET151" s="39"/>
      <c r="EU151" s="39"/>
      <c r="EV151" s="39"/>
      <c r="EW151" s="39"/>
      <c r="EX151" s="39"/>
      <c r="EY151" s="39"/>
      <c r="EZ151" s="39"/>
      <c r="FA151" s="39"/>
      <c r="FB151" s="39"/>
      <c r="FC151" s="39"/>
      <c r="FD151" s="39"/>
      <c r="FE151" s="39"/>
      <c r="FF151" s="39"/>
      <c r="FG151" s="39"/>
      <c r="FH151" s="39"/>
      <c r="FI151" s="39"/>
      <c r="FJ151" s="39"/>
      <c r="FK151" s="39"/>
      <c r="FL151" s="39"/>
      <c r="FM151" s="39"/>
      <c r="FN151" s="39"/>
      <c r="FO151" s="39"/>
      <c r="FP151" s="39"/>
      <c r="FQ151" s="39"/>
      <c r="FR151" s="39"/>
      <c r="FS151" s="39"/>
      <c r="FT151" s="39"/>
      <c r="FU151" s="39"/>
      <c r="FV151" s="39"/>
      <c r="FW151" s="39"/>
      <c r="FX151" s="39"/>
      <c r="FY151" s="39"/>
      <c r="FZ151" s="39"/>
      <c r="GA151" s="39"/>
      <c r="GB151" s="39"/>
      <c r="GC151" s="39"/>
      <c r="GD151" s="39"/>
      <c r="GE151" s="28"/>
      <c r="GF151" s="28"/>
      <c r="GG151" s="28"/>
      <c r="GH151" s="28"/>
      <c r="GI151" s="28"/>
      <c r="GJ151" s="28"/>
      <c r="GK151" s="28"/>
      <c r="GL151" s="28"/>
      <c r="GM151" s="28"/>
      <c r="GN151" s="28"/>
    </row>
    <row r="152" spans="1:196" hidden="1" x14ac:dyDescent="0.2">
      <c r="E152" s="24" t="s">
        <v>214</v>
      </c>
      <c r="F152" s="81"/>
      <c r="G152" s="81"/>
      <c r="H152" s="82"/>
      <c r="I152" s="79"/>
      <c r="J152" s="79"/>
      <c r="K152" s="83"/>
      <c r="L152" s="76"/>
      <c r="M152" s="77"/>
      <c r="N152" s="76"/>
      <c r="O152" s="77"/>
      <c r="P152" s="78"/>
      <c r="Q152" s="76"/>
      <c r="R152" s="78">
        <f>L149+F149</f>
        <v>96707.200000000026</v>
      </c>
      <c r="S152" s="77"/>
      <c r="T152" s="76"/>
      <c r="U152" s="76"/>
      <c r="V152" s="79"/>
      <c r="W152" s="79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</row>
    <row r="153" spans="1:196" hidden="1" x14ac:dyDescent="0.2">
      <c r="F153" s="81"/>
      <c r="G153" s="81"/>
      <c r="H153" s="82"/>
      <c r="I153" s="79"/>
      <c r="J153" s="79"/>
      <c r="K153" s="83"/>
      <c r="L153" s="76"/>
      <c r="M153" s="77"/>
      <c r="N153" s="76"/>
      <c r="O153" s="77"/>
      <c r="P153" s="78"/>
      <c r="Q153" s="76"/>
      <c r="R153" s="76"/>
      <c r="S153" s="77"/>
      <c r="T153" s="76"/>
      <c r="U153" s="76"/>
      <c r="V153" s="79"/>
      <c r="W153" s="79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</row>
    <row r="154" spans="1:196" hidden="1" x14ac:dyDescent="0.2">
      <c r="E154" s="24" t="s">
        <v>207</v>
      </c>
      <c r="F154" s="105" t="e">
        <f>#REF!</f>
        <v>#REF!</v>
      </c>
      <c r="G154" s="105" t="e">
        <f>#REF!</f>
        <v>#REF!</v>
      </c>
      <c r="H154" s="105" t="e">
        <f>#REF!</f>
        <v>#REF!</v>
      </c>
      <c r="I154" s="105"/>
      <c r="J154" s="106" t="e">
        <f t="shared" ref="J154:J163" si="76">H154-G154</f>
        <v>#REF!</v>
      </c>
      <c r="K154" s="107" t="e">
        <f t="shared" ref="K154:K163" si="77">H154/G154</f>
        <v>#REF!</v>
      </c>
      <c r="L154" s="108" t="e">
        <f>#REF!</f>
        <v>#REF!</v>
      </c>
      <c r="M154" s="108" t="e">
        <f>#REF!</f>
        <v>#REF!</v>
      </c>
      <c r="N154" s="108" t="e">
        <f>#REF!</f>
        <v>#REF!</v>
      </c>
      <c r="O154" s="108" t="e">
        <f>#REF!</f>
        <v>#REF!</v>
      </c>
      <c r="P154" s="108" t="e">
        <f t="shared" ref="P154:P163" si="78">O154-N154</f>
        <v>#REF!</v>
      </c>
      <c r="Q154" s="109" t="e">
        <f>O154/N154</f>
        <v>#REF!</v>
      </c>
      <c r="R154" s="110" t="e">
        <f>#REF!</f>
        <v>#REF!</v>
      </c>
      <c r="S154" s="110" t="e">
        <f>#REF!</f>
        <v>#REF!</v>
      </c>
      <c r="T154" s="110" t="e">
        <f>#REF!</f>
        <v>#REF!</v>
      </c>
      <c r="U154" s="110" t="e">
        <f>#REF!</f>
        <v>#REF!</v>
      </c>
      <c r="V154" s="111" t="e">
        <f>U154-T154</f>
        <v>#REF!</v>
      </c>
      <c r="W154" s="112" t="e">
        <f t="shared" ref="W154:W161" si="79">U154/T154</f>
        <v>#REF!</v>
      </c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</row>
    <row r="155" spans="1:196" hidden="1" x14ac:dyDescent="0.2">
      <c r="E155" s="24" t="s">
        <v>208</v>
      </c>
      <c r="F155" s="105" t="e">
        <f>#REF!</f>
        <v>#REF!</v>
      </c>
      <c r="G155" s="105" t="e">
        <f>#REF!</f>
        <v>#REF!</v>
      </c>
      <c r="H155" s="105" t="e">
        <f>#REF!</f>
        <v>#REF!</v>
      </c>
      <c r="I155" s="113"/>
      <c r="J155" s="106" t="e">
        <f t="shared" si="76"/>
        <v>#REF!</v>
      </c>
      <c r="K155" s="107" t="e">
        <f t="shared" si="77"/>
        <v>#REF!</v>
      </c>
      <c r="L155" s="108" t="e">
        <f>#REF!</f>
        <v>#REF!</v>
      </c>
      <c r="M155" s="108" t="e">
        <f>#REF!</f>
        <v>#REF!</v>
      </c>
      <c r="N155" s="108" t="e">
        <f>#REF!</f>
        <v>#REF!</v>
      </c>
      <c r="O155" s="108" t="e">
        <f>#REF!</f>
        <v>#REF!</v>
      </c>
      <c r="P155" s="108" t="e">
        <f t="shared" si="78"/>
        <v>#REF!</v>
      </c>
      <c r="Q155" s="109" t="e">
        <f t="shared" ref="Q155:Q163" si="80">O155/N155</f>
        <v>#REF!</v>
      </c>
      <c r="R155" s="110" t="e">
        <f>#REF!</f>
        <v>#REF!</v>
      </c>
      <c r="S155" s="110" t="e">
        <f>#REF!</f>
        <v>#REF!</v>
      </c>
      <c r="T155" s="110" t="e">
        <f>#REF!</f>
        <v>#REF!</v>
      </c>
      <c r="U155" s="110" t="e">
        <f>#REF!</f>
        <v>#REF!</v>
      </c>
      <c r="V155" s="111" t="e">
        <f t="shared" ref="V155:V163" si="81">U155-T155</f>
        <v>#REF!</v>
      </c>
      <c r="W155" s="112" t="e">
        <f t="shared" si="79"/>
        <v>#REF!</v>
      </c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</row>
    <row r="156" spans="1:196" hidden="1" x14ac:dyDescent="0.2">
      <c r="E156" s="24" t="s">
        <v>206</v>
      </c>
      <c r="F156" s="105" t="e">
        <f>#REF!</f>
        <v>#REF!</v>
      </c>
      <c r="G156" s="105" t="e">
        <f>#REF!</f>
        <v>#REF!</v>
      </c>
      <c r="H156" s="105" t="e">
        <f>#REF!</f>
        <v>#REF!</v>
      </c>
      <c r="I156" s="113"/>
      <c r="J156" s="106" t="e">
        <f t="shared" si="76"/>
        <v>#REF!</v>
      </c>
      <c r="K156" s="107" t="e">
        <f t="shared" si="77"/>
        <v>#REF!</v>
      </c>
      <c r="L156" s="108" t="e">
        <f>#REF!</f>
        <v>#REF!</v>
      </c>
      <c r="M156" s="108" t="e">
        <f>#REF!</f>
        <v>#REF!</v>
      </c>
      <c r="N156" s="108" t="e">
        <f>#REF!</f>
        <v>#REF!</v>
      </c>
      <c r="O156" s="108" t="e">
        <f>#REF!</f>
        <v>#REF!</v>
      </c>
      <c r="P156" s="108" t="e">
        <f t="shared" si="78"/>
        <v>#REF!</v>
      </c>
      <c r="Q156" s="109" t="e">
        <f t="shared" si="80"/>
        <v>#REF!</v>
      </c>
      <c r="R156" s="110" t="e">
        <f>#REF!</f>
        <v>#REF!</v>
      </c>
      <c r="S156" s="110" t="e">
        <f>#REF!</f>
        <v>#REF!</v>
      </c>
      <c r="T156" s="110" t="e">
        <f>#REF!</f>
        <v>#REF!</v>
      </c>
      <c r="U156" s="110" t="e">
        <f>#REF!</f>
        <v>#REF!</v>
      </c>
      <c r="V156" s="111" t="e">
        <f t="shared" si="81"/>
        <v>#REF!</v>
      </c>
      <c r="W156" s="112" t="e">
        <f t="shared" si="79"/>
        <v>#REF!</v>
      </c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</row>
    <row r="157" spans="1:196" hidden="1" x14ac:dyDescent="0.2">
      <c r="E157" s="24" t="s">
        <v>209</v>
      </c>
      <c r="F157" s="105">
        <f>F143</f>
        <v>203.6</v>
      </c>
      <c r="G157" s="105">
        <f>G143</f>
        <v>100.1</v>
      </c>
      <c r="H157" s="105">
        <f>H143</f>
        <v>100.1</v>
      </c>
      <c r="I157" s="105"/>
      <c r="J157" s="106">
        <f t="shared" si="76"/>
        <v>0</v>
      </c>
      <c r="K157" s="107">
        <f t="shared" si="77"/>
        <v>1</v>
      </c>
      <c r="L157" s="108">
        <f>L143</f>
        <v>0</v>
      </c>
      <c r="M157" s="108">
        <f>M143</f>
        <v>0</v>
      </c>
      <c r="N157" s="108">
        <f>N143</f>
        <v>0</v>
      </c>
      <c r="O157" s="108">
        <f>O143</f>
        <v>0</v>
      </c>
      <c r="P157" s="108">
        <f t="shared" si="78"/>
        <v>0</v>
      </c>
      <c r="Q157" s="109" t="e">
        <f t="shared" si="80"/>
        <v>#DIV/0!</v>
      </c>
      <c r="R157" s="110">
        <f>R143</f>
        <v>203.6</v>
      </c>
      <c r="S157" s="110">
        <f>S143</f>
        <v>203.6</v>
      </c>
      <c r="T157" s="110">
        <f>T143</f>
        <v>100.1</v>
      </c>
      <c r="U157" s="110">
        <f>U143</f>
        <v>100.1</v>
      </c>
      <c r="V157" s="111">
        <f t="shared" si="81"/>
        <v>0</v>
      </c>
      <c r="W157" s="112">
        <f t="shared" si="79"/>
        <v>1</v>
      </c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</row>
    <row r="158" spans="1:196" hidden="1" x14ac:dyDescent="0.2">
      <c r="E158" s="24" t="s">
        <v>210</v>
      </c>
      <c r="F158" s="105">
        <f>F130</f>
        <v>79948.900000000009</v>
      </c>
      <c r="G158" s="105">
        <f>G130</f>
        <v>47156.200000000004</v>
      </c>
      <c r="H158" s="105">
        <f>H130</f>
        <v>46869.4</v>
      </c>
      <c r="I158" s="105"/>
      <c r="J158" s="106">
        <f t="shared" si="76"/>
        <v>-286.80000000000291</v>
      </c>
      <c r="K158" s="107">
        <f t="shared" si="77"/>
        <v>0.99391808500260825</v>
      </c>
      <c r="L158" s="108">
        <f>L130</f>
        <v>1171.7</v>
      </c>
      <c r="M158" s="108">
        <f>M130</f>
        <v>1171.7</v>
      </c>
      <c r="N158" s="108">
        <f>N130</f>
        <v>1171.7</v>
      </c>
      <c r="O158" s="108">
        <f>O130</f>
        <v>0</v>
      </c>
      <c r="P158" s="108">
        <f t="shared" si="78"/>
        <v>-1171.7</v>
      </c>
      <c r="Q158" s="109">
        <f t="shared" si="80"/>
        <v>0</v>
      </c>
      <c r="R158" s="110">
        <f>R130</f>
        <v>81120.600000000006</v>
      </c>
      <c r="S158" s="110">
        <f>S130</f>
        <v>81120.600000000006</v>
      </c>
      <c r="T158" s="110">
        <f>T130</f>
        <v>48327.9</v>
      </c>
      <c r="U158" s="110">
        <f>U130</f>
        <v>46869.4</v>
      </c>
      <c r="V158" s="111">
        <f t="shared" si="81"/>
        <v>-1458.5</v>
      </c>
      <c r="W158" s="112">
        <f t="shared" si="79"/>
        <v>0.96982074536654805</v>
      </c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</row>
    <row r="159" spans="1:196" ht="13.9" hidden="1" customHeight="1" x14ac:dyDescent="0.2">
      <c r="E159" s="24" t="s">
        <v>211</v>
      </c>
      <c r="F159" s="105">
        <f>F133</f>
        <v>355.70000000000005</v>
      </c>
      <c r="G159" s="105">
        <f>G133</f>
        <v>355.70000000000005</v>
      </c>
      <c r="H159" s="105">
        <f>H133</f>
        <v>120.8</v>
      </c>
      <c r="I159" s="105"/>
      <c r="J159" s="106">
        <f t="shared" si="76"/>
        <v>-234.90000000000003</v>
      </c>
      <c r="K159" s="107">
        <f t="shared" si="77"/>
        <v>0.33961203261175144</v>
      </c>
      <c r="L159" s="108">
        <f>L133</f>
        <v>0</v>
      </c>
      <c r="M159" s="108">
        <f>M133</f>
        <v>0</v>
      </c>
      <c r="N159" s="108">
        <f>N133</f>
        <v>0</v>
      </c>
      <c r="O159" s="108">
        <f>O133</f>
        <v>0</v>
      </c>
      <c r="P159" s="108">
        <f t="shared" si="78"/>
        <v>0</v>
      </c>
      <c r="Q159" s="109" t="e">
        <f t="shared" si="80"/>
        <v>#DIV/0!</v>
      </c>
      <c r="R159" s="110">
        <f>R133</f>
        <v>355.70000000000005</v>
      </c>
      <c r="S159" s="110">
        <f>S133</f>
        <v>355.70000000000005</v>
      </c>
      <c r="T159" s="110">
        <f>T133</f>
        <v>355.70000000000005</v>
      </c>
      <c r="U159" s="110">
        <f>U133</f>
        <v>120.8</v>
      </c>
      <c r="V159" s="111">
        <f t="shared" si="81"/>
        <v>-234.90000000000003</v>
      </c>
      <c r="W159" s="112">
        <f t="shared" si="79"/>
        <v>0.33961203261175144</v>
      </c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</row>
    <row r="160" spans="1:196" ht="25.5" hidden="1" x14ac:dyDescent="0.2">
      <c r="E160" s="24" t="s">
        <v>215</v>
      </c>
      <c r="F160" s="105">
        <f>F135+F136</f>
        <v>8419.6</v>
      </c>
      <c r="G160" s="105">
        <f>G135+G136</f>
        <v>8419.6</v>
      </c>
      <c r="H160" s="105">
        <f>H135+H136</f>
        <v>8385.9</v>
      </c>
      <c r="I160" s="105"/>
      <c r="J160" s="106">
        <f t="shared" si="76"/>
        <v>-33.700000000000728</v>
      </c>
      <c r="K160" s="107">
        <f t="shared" si="77"/>
        <v>0.99599743455746104</v>
      </c>
      <c r="L160" s="108">
        <f>L135+L136</f>
        <v>0</v>
      </c>
      <c r="M160" s="108">
        <f>M135+M136</f>
        <v>0</v>
      </c>
      <c r="N160" s="108">
        <f>N135+N136</f>
        <v>0</v>
      </c>
      <c r="O160" s="108">
        <f>O135+O136</f>
        <v>0</v>
      </c>
      <c r="P160" s="108">
        <f t="shared" si="78"/>
        <v>0</v>
      </c>
      <c r="Q160" s="109" t="e">
        <f t="shared" si="80"/>
        <v>#DIV/0!</v>
      </c>
      <c r="R160" s="110">
        <f>R135+R136</f>
        <v>8419.6</v>
      </c>
      <c r="S160" s="110">
        <f>S135+S136</f>
        <v>8419.6</v>
      </c>
      <c r="T160" s="110">
        <f>T135+T136</f>
        <v>8419.6</v>
      </c>
      <c r="U160" s="110">
        <f>U135+U136</f>
        <v>8385.9</v>
      </c>
      <c r="V160" s="111">
        <f t="shared" si="81"/>
        <v>-33.700000000000728</v>
      </c>
      <c r="W160" s="112">
        <f t="shared" si="79"/>
        <v>0.99599743455746104</v>
      </c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</row>
    <row r="161" spans="1:196" ht="25.5" hidden="1" x14ac:dyDescent="0.2">
      <c r="E161" s="24" t="s">
        <v>213</v>
      </c>
      <c r="F161" s="105">
        <f>F137</f>
        <v>0</v>
      </c>
      <c r="G161" s="105">
        <f>G137</f>
        <v>0</v>
      </c>
      <c r="H161" s="105">
        <f>H137</f>
        <v>0</v>
      </c>
      <c r="I161" s="105"/>
      <c r="J161" s="106">
        <f t="shared" si="76"/>
        <v>0</v>
      </c>
      <c r="K161" s="107" t="e">
        <f t="shared" si="77"/>
        <v>#DIV/0!</v>
      </c>
      <c r="L161" s="108">
        <f>L137</f>
        <v>0</v>
      </c>
      <c r="M161" s="108">
        <f>M137</f>
        <v>0</v>
      </c>
      <c r="N161" s="108">
        <f>N137</f>
        <v>0</v>
      </c>
      <c r="O161" s="108">
        <f>O137</f>
        <v>0</v>
      </c>
      <c r="P161" s="108">
        <f t="shared" si="78"/>
        <v>0</v>
      </c>
      <c r="Q161" s="109" t="e">
        <f t="shared" si="80"/>
        <v>#DIV/0!</v>
      </c>
      <c r="R161" s="110">
        <f>R137</f>
        <v>0</v>
      </c>
      <c r="S161" s="110">
        <f>S137</f>
        <v>0</v>
      </c>
      <c r="T161" s="110">
        <f>T137</f>
        <v>0</v>
      </c>
      <c r="U161" s="110">
        <f>U137</f>
        <v>0</v>
      </c>
      <c r="V161" s="111">
        <f t="shared" si="81"/>
        <v>0</v>
      </c>
      <c r="W161" s="112" t="e">
        <f t="shared" si="79"/>
        <v>#DIV/0!</v>
      </c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</row>
    <row r="162" spans="1:196" hidden="1" x14ac:dyDescent="0.2">
      <c r="F162" s="80"/>
      <c r="G162" s="80"/>
      <c r="H162" s="77"/>
      <c r="I162" s="79"/>
      <c r="J162" s="106">
        <f t="shared" si="76"/>
        <v>0</v>
      </c>
      <c r="K162" s="107" t="e">
        <f t="shared" si="77"/>
        <v>#DIV/0!</v>
      </c>
      <c r="L162" s="76"/>
      <c r="M162" s="87"/>
      <c r="N162" s="76"/>
      <c r="O162" s="87"/>
      <c r="P162" s="108">
        <f t="shared" si="78"/>
        <v>0</v>
      </c>
      <c r="Q162" s="109" t="e">
        <f t="shared" si="80"/>
        <v>#DIV/0!</v>
      </c>
      <c r="R162" s="76"/>
      <c r="S162" s="77"/>
      <c r="T162" s="76"/>
      <c r="U162" s="76"/>
      <c r="V162" s="111">
        <f t="shared" si="81"/>
        <v>0</v>
      </c>
      <c r="W162" s="112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</row>
    <row r="163" spans="1:196" s="13" customFormat="1" ht="16.899999999999999" hidden="1" customHeight="1" x14ac:dyDescent="0.2">
      <c r="A163" s="22"/>
      <c r="B163" s="25"/>
      <c r="C163" s="25"/>
      <c r="D163" s="25"/>
      <c r="E163" s="26" t="s">
        <v>218</v>
      </c>
      <c r="F163" s="96" t="e">
        <f>SUM(F154:F156,F158:F161)</f>
        <v>#REF!</v>
      </c>
      <c r="G163" s="96" t="e">
        <f>SUM(G154:G156,G158:G161)</f>
        <v>#REF!</v>
      </c>
      <c r="H163" s="96" t="e">
        <f>SUM(H154:H156,H158:H161)</f>
        <v>#REF!</v>
      </c>
      <c r="I163" s="119"/>
      <c r="J163" s="106" t="e">
        <f t="shared" si="76"/>
        <v>#REF!</v>
      </c>
      <c r="K163" s="107" t="e">
        <f t="shared" si="77"/>
        <v>#REF!</v>
      </c>
      <c r="L163" s="96" t="e">
        <f>SUM(L154:L156,L158:L161)</f>
        <v>#REF!</v>
      </c>
      <c r="M163" s="96" t="e">
        <f>SUM(M154:M156,M158:M161)</f>
        <v>#REF!</v>
      </c>
      <c r="N163" s="96" t="e">
        <f>SUM(N154:N156,N158:N161)</f>
        <v>#REF!</v>
      </c>
      <c r="O163" s="100" t="e">
        <f>SUM(O154:O156,O158:O161)</f>
        <v>#REF!</v>
      </c>
      <c r="P163" s="108" t="e">
        <f t="shared" si="78"/>
        <v>#REF!</v>
      </c>
      <c r="Q163" s="109" t="e">
        <f t="shared" si="80"/>
        <v>#REF!</v>
      </c>
      <c r="R163" s="96" t="e">
        <f>SUM(R154:R156,R158:R161)</f>
        <v>#REF!</v>
      </c>
      <c r="S163" s="96" t="e">
        <f>SUM(S154:S156,S158:S161)</f>
        <v>#REF!</v>
      </c>
      <c r="T163" s="96" t="e">
        <f>SUM(T154:T156,T158:T161)</f>
        <v>#REF!</v>
      </c>
      <c r="U163" s="96" t="e">
        <f>SUM(U154:U156,U158:U161)</f>
        <v>#REF!</v>
      </c>
      <c r="V163" s="111" t="e">
        <f t="shared" si="81"/>
        <v>#REF!</v>
      </c>
      <c r="W163" s="112" t="e">
        <f>U163/T163</f>
        <v>#REF!</v>
      </c>
      <c r="X163" s="70"/>
      <c r="Y163" s="70"/>
      <c r="Z163" s="70"/>
      <c r="AA163" s="70"/>
      <c r="AB163" s="70"/>
      <c r="AC163" s="70"/>
      <c r="AD163" s="70"/>
      <c r="AE163" s="70"/>
      <c r="AF163" s="70"/>
      <c r="AG163" s="70"/>
      <c r="AH163" s="70"/>
      <c r="AI163" s="70"/>
      <c r="AJ163" s="70"/>
      <c r="AK163" s="70"/>
      <c r="AL163" s="70"/>
      <c r="AM163" s="70"/>
      <c r="AN163" s="70"/>
      <c r="AO163" s="70"/>
      <c r="AP163" s="70"/>
      <c r="AQ163" s="70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  <c r="CH163" s="71"/>
      <c r="CI163" s="71"/>
      <c r="CJ163" s="71"/>
      <c r="CK163" s="71"/>
      <c r="CL163" s="71"/>
      <c r="CM163" s="71"/>
      <c r="CN163" s="71"/>
      <c r="CO163" s="71"/>
      <c r="CP163" s="71"/>
      <c r="CQ163" s="71"/>
      <c r="CR163" s="71"/>
      <c r="CS163" s="71"/>
      <c r="CT163" s="71"/>
      <c r="CU163" s="71"/>
      <c r="CV163" s="71"/>
      <c r="CW163" s="71"/>
      <c r="CX163" s="71"/>
      <c r="CY163" s="71"/>
      <c r="CZ163" s="71"/>
      <c r="DA163" s="71"/>
      <c r="DB163" s="71"/>
      <c r="DC163" s="71"/>
      <c r="DD163" s="71"/>
      <c r="DE163" s="71"/>
      <c r="DF163" s="71"/>
      <c r="DG163" s="71"/>
      <c r="DH163" s="71"/>
      <c r="DI163" s="71"/>
      <c r="DJ163" s="71"/>
      <c r="DK163" s="71"/>
      <c r="DL163" s="71"/>
      <c r="DM163" s="71"/>
      <c r="DN163" s="71"/>
      <c r="DO163" s="71"/>
      <c r="DP163" s="71"/>
      <c r="DQ163" s="71"/>
      <c r="DR163" s="71"/>
      <c r="DS163" s="71"/>
      <c r="DT163" s="71"/>
      <c r="DU163" s="71"/>
      <c r="DV163" s="71"/>
      <c r="DW163" s="71"/>
      <c r="DX163" s="71"/>
      <c r="DY163" s="71"/>
      <c r="DZ163" s="71"/>
      <c r="EA163" s="71"/>
      <c r="EB163" s="71"/>
      <c r="EC163" s="71"/>
      <c r="ED163" s="71"/>
      <c r="EE163" s="71"/>
      <c r="EF163" s="71"/>
      <c r="EG163" s="71"/>
      <c r="EH163" s="71"/>
      <c r="EI163" s="71"/>
      <c r="EJ163" s="71"/>
      <c r="EK163" s="71"/>
      <c r="EL163" s="71"/>
      <c r="EM163" s="71"/>
      <c r="EN163" s="71"/>
      <c r="EO163" s="71"/>
      <c r="EP163" s="71"/>
      <c r="EQ163" s="71"/>
      <c r="ER163" s="71"/>
      <c r="ES163" s="71"/>
      <c r="ET163" s="71"/>
      <c r="EU163" s="71"/>
      <c r="EV163" s="71"/>
      <c r="EW163" s="71"/>
      <c r="EX163" s="71"/>
      <c r="EY163" s="71"/>
      <c r="EZ163" s="71"/>
      <c r="FA163" s="71"/>
      <c r="FB163" s="71"/>
      <c r="FC163" s="71"/>
      <c r="FD163" s="71"/>
      <c r="FE163" s="71"/>
      <c r="FF163" s="71"/>
      <c r="FG163" s="71"/>
      <c r="FH163" s="71"/>
      <c r="FI163" s="71"/>
      <c r="FJ163" s="71"/>
      <c r="FK163" s="71"/>
      <c r="FL163" s="71"/>
      <c r="FM163" s="71"/>
      <c r="FN163" s="71"/>
      <c r="FO163" s="71"/>
      <c r="FP163" s="71"/>
      <c r="FQ163" s="71"/>
      <c r="FR163" s="71"/>
      <c r="FS163" s="71"/>
      <c r="FT163" s="71"/>
      <c r="FU163" s="71"/>
      <c r="FV163" s="71"/>
      <c r="FW163" s="71"/>
      <c r="FX163" s="71"/>
      <c r="FY163" s="71"/>
      <c r="FZ163" s="71"/>
      <c r="GA163" s="71"/>
      <c r="GB163" s="71"/>
      <c r="GC163" s="71"/>
      <c r="GD163" s="71"/>
      <c r="GE163" s="26"/>
      <c r="GF163" s="26"/>
      <c r="GG163" s="26"/>
      <c r="GH163" s="26"/>
      <c r="GI163" s="26"/>
      <c r="GJ163" s="26"/>
      <c r="GK163" s="26"/>
      <c r="GL163" s="26"/>
      <c r="GM163" s="26"/>
      <c r="GN163" s="26"/>
    </row>
    <row r="164" spans="1:196" hidden="1" x14ac:dyDescent="0.2">
      <c r="F164" s="81"/>
      <c r="G164" s="81"/>
      <c r="H164" s="82"/>
      <c r="I164" s="79"/>
      <c r="J164" s="79"/>
      <c r="K164" s="83"/>
      <c r="L164" s="76"/>
      <c r="M164" s="87"/>
      <c r="N164" s="76"/>
      <c r="O164" s="87"/>
      <c r="P164" s="78"/>
      <c r="Q164" s="76"/>
      <c r="R164" s="76"/>
      <c r="S164" s="77"/>
      <c r="T164" s="76"/>
      <c r="U164" s="76"/>
      <c r="V164" s="79"/>
      <c r="W164" s="79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</row>
    <row r="165" spans="1:196" hidden="1" x14ac:dyDescent="0.2">
      <c r="F165" s="81"/>
      <c r="G165" s="81"/>
      <c r="H165" s="82"/>
      <c r="I165" s="79"/>
      <c r="J165" s="79"/>
      <c r="K165" s="83"/>
      <c r="L165" s="76"/>
      <c r="M165" s="87"/>
      <c r="N165" s="76"/>
      <c r="O165" s="87"/>
      <c r="P165" s="78"/>
      <c r="Q165" s="76"/>
      <c r="R165" s="76"/>
      <c r="S165" s="77"/>
      <c r="T165" s="76"/>
      <c r="U165" s="76"/>
      <c r="V165" s="79"/>
      <c r="W165" s="79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</row>
    <row r="166" spans="1:196" ht="25.5" hidden="1" x14ac:dyDescent="0.2">
      <c r="E166" s="229" t="s">
        <v>266</v>
      </c>
      <c r="F166" s="81"/>
      <c r="G166" s="81"/>
      <c r="H166" s="82"/>
      <c r="I166" s="79"/>
      <c r="J166" s="79"/>
      <c r="K166" s="83"/>
      <c r="L166" s="76"/>
      <c r="M166" s="87"/>
      <c r="N166" s="76"/>
      <c r="O166" s="87"/>
      <c r="P166" s="78"/>
      <c r="Q166" s="76"/>
      <c r="R166" s="230">
        <f>R7-L130-R139</f>
        <v>95458.400000000038</v>
      </c>
      <c r="S166" s="230">
        <f>S7-M130-S139</f>
        <v>95458.400000000038</v>
      </c>
      <c r="T166" s="230">
        <f>T7-N130-T139</f>
        <v>59144.2</v>
      </c>
      <c r="U166" s="76"/>
      <c r="V166" s="79"/>
      <c r="W166" s="79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</row>
    <row r="167" spans="1:196" hidden="1" x14ac:dyDescent="0.2">
      <c r="F167" s="81"/>
      <c r="G167" s="81"/>
      <c r="H167" s="82"/>
      <c r="I167" s="79"/>
      <c r="J167" s="79"/>
      <c r="K167" s="83"/>
      <c r="L167" s="76"/>
      <c r="M167" s="87"/>
      <c r="N167" s="76"/>
      <c r="O167" s="87"/>
      <c r="P167" s="78"/>
      <c r="Q167" s="76"/>
      <c r="R167" s="76"/>
      <c r="S167" s="77"/>
      <c r="T167" s="76"/>
      <c r="U167" s="76"/>
      <c r="V167" s="79"/>
      <c r="W167" s="79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</row>
    <row r="168" spans="1:196" hidden="1" x14ac:dyDescent="0.2">
      <c r="F168" s="81"/>
      <c r="G168" s="81"/>
      <c r="H168" s="82"/>
      <c r="I168" s="79"/>
      <c r="J168" s="79"/>
      <c r="K168" s="83"/>
      <c r="L168" s="76"/>
      <c r="M168" s="87"/>
      <c r="N168" s="76"/>
      <c r="O168" s="87"/>
      <c r="P168" s="78"/>
      <c r="Q168" s="76"/>
      <c r="R168" s="78"/>
      <c r="S168" s="77"/>
      <c r="T168" s="76"/>
      <c r="U168" s="76"/>
      <c r="V168" s="79"/>
      <c r="W168" s="79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</row>
    <row r="169" spans="1:196" hidden="1" x14ac:dyDescent="0.2">
      <c r="F169" s="81"/>
      <c r="G169" s="81"/>
      <c r="H169" s="82"/>
      <c r="I169" s="79"/>
      <c r="J169" s="79"/>
      <c r="K169" s="83"/>
      <c r="L169" s="76"/>
      <c r="M169" s="87"/>
      <c r="N169" s="76"/>
      <c r="O169" s="87"/>
      <c r="P169" s="78"/>
      <c r="Q169" s="76"/>
      <c r="R169" s="76"/>
      <c r="S169" s="77"/>
      <c r="T169" s="76"/>
      <c r="U169" s="76"/>
      <c r="V169" s="79"/>
      <c r="W169" s="79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</row>
    <row r="170" spans="1:196" hidden="1" x14ac:dyDescent="0.2">
      <c r="F170" s="81"/>
      <c r="G170" s="81"/>
      <c r="H170" s="82"/>
      <c r="I170" s="79"/>
      <c r="J170" s="79"/>
      <c r="K170" s="83"/>
      <c r="L170" s="76"/>
      <c r="M170" s="87"/>
      <c r="N170" s="76"/>
      <c r="O170" s="87"/>
      <c r="P170" s="78"/>
      <c r="Q170" s="76"/>
      <c r="R170" s="76"/>
      <c r="S170" s="77"/>
      <c r="T170" s="76"/>
      <c r="U170" s="76"/>
      <c r="V170" s="79"/>
      <c r="W170" s="79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</row>
    <row r="171" spans="1:196" hidden="1" x14ac:dyDescent="0.2">
      <c r="F171" s="81"/>
      <c r="G171" s="81"/>
      <c r="H171" s="82"/>
      <c r="I171" s="79"/>
      <c r="J171" s="79"/>
      <c r="K171" s="83"/>
      <c r="L171" s="76"/>
      <c r="M171" s="87"/>
      <c r="N171" s="76"/>
      <c r="O171" s="87"/>
      <c r="P171" s="78"/>
      <c r="Q171" s="76"/>
      <c r="R171" s="76"/>
      <c r="S171" s="77"/>
      <c r="T171" s="76"/>
      <c r="U171" s="76"/>
      <c r="V171" s="79"/>
      <c r="W171" s="79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</row>
    <row r="172" spans="1:196" hidden="1" x14ac:dyDescent="0.2">
      <c r="F172" s="81"/>
      <c r="G172" s="81"/>
      <c r="H172" s="82"/>
      <c r="I172" s="79"/>
      <c r="J172" s="79"/>
      <c r="K172" s="83"/>
      <c r="L172" s="76"/>
      <c r="M172" s="87"/>
      <c r="N172" s="76"/>
      <c r="O172" s="87"/>
      <c r="P172" s="78"/>
      <c r="Q172" s="76"/>
      <c r="R172" s="76"/>
      <c r="S172" s="77"/>
      <c r="T172" s="76"/>
      <c r="U172" s="76"/>
      <c r="V172" s="79"/>
      <c r="W172" s="79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</row>
    <row r="173" spans="1:196" hidden="1" x14ac:dyDescent="0.2">
      <c r="F173" s="81"/>
      <c r="G173" s="81"/>
      <c r="H173" s="82"/>
      <c r="I173" s="79"/>
      <c r="J173" s="79"/>
      <c r="K173" s="83"/>
      <c r="L173" s="76"/>
      <c r="M173" s="87"/>
      <c r="N173" s="76"/>
      <c r="O173" s="87"/>
      <c r="P173" s="78"/>
      <c r="Q173" s="76"/>
      <c r="R173" s="76"/>
      <c r="S173" s="77"/>
      <c r="T173" s="76"/>
      <c r="U173" s="76"/>
      <c r="V173" s="79"/>
      <c r="W173" s="79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</row>
    <row r="174" spans="1:196" hidden="1" x14ac:dyDescent="0.2">
      <c r="F174" s="81"/>
      <c r="G174" s="81"/>
      <c r="H174" s="82"/>
      <c r="I174" s="79"/>
      <c r="J174" s="79"/>
      <c r="K174" s="83"/>
      <c r="L174" s="76"/>
      <c r="M174" s="87"/>
      <c r="N174" s="76"/>
      <c r="O174" s="87"/>
      <c r="P174" s="78"/>
      <c r="Q174" s="76"/>
      <c r="R174" s="76"/>
      <c r="S174" s="77"/>
      <c r="T174" s="76"/>
      <c r="U174" s="76"/>
      <c r="V174" s="79"/>
      <c r="W174" s="79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</row>
    <row r="175" spans="1:196" hidden="1" x14ac:dyDescent="0.2">
      <c r="F175" s="81"/>
      <c r="G175" s="81"/>
      <c r="H175" s="82"/>
      <c r="I175" s="79"/>
      <c r="J175" s="79"/>
      <c r="K175" s="83"/>
      <c r="L175" s="76"/>
      <c r="M175" s="87"/>
      <c r="N175" s="76"/>
      <c r="O175" s="87"/>
      <c r="P175" s="78"/>
      <c r="Q175" s="76"/>
      <c r="R175" s="76"/>
      <c r="S175" s="77"/>
      <c r="T175" s="76"/>
      <c r="U175" s="76"/>
      <c r="V175" s="79"/>
      <c r="W175" s="79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</row>
    <row r="176" spans="1:196" hidden="1" x14ac:dyDescent="0.2">
      <c r="F176" s="81"/>
      <c r="G176" s="81"/>
      <c r="H176" s="82"/>
      <c r="I176" s="79"/>
      <c r="J176" s="79"/>
      <c r="K176" s="83"/>
      <c r="L176" s="76"/>
      <c r="M176" s="87"/>
      <c r="N176" s="76"/>
      <c r="O176" s="87"/>
      <c r="P176" s="78"/>
      <c r="Q176" s="76"/>
      <c r="R176" s="76"/>
      <c r="S176" s="77"/>
      <c r="T176" s="76"/>
      <c r="U176" s="76"/>
      <c r="V176" s="79"/>
      <c r="W176" s="79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</row>
    <row r="177" spans="6:43" hidden="1" x14ac:dyDescent="0.2">
      <c r="F177" s="81"/>
      <c r="G177" s="81"/>
      <c r="H177" s="82"/>
      <c r="I177" s="79"/>
      <c r="J177" s="79"/>
      <c r="K177" s="83"/>
      <c r="L177" s="76"/>
      <c r="M177" s="87"/>
      <c r="N177" s="76"/>
      <c r="O177" s="87"/>
      <c r="P177" s="78"/>
      <c r="Q177" s="76"/>
      <c r="R177" s="76"/>
      <c r="S177" s="77"/>
      <c r="T177" s="76"/>
      <c r="U177" s="76"/>
      <c r="V177" s="79"/>
      <c r="W177" s="79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</row>
    <row r="178" spans="6:43" hidden="1" x14ac:dyDescent="0.2">
      <c r="F178" s="81"/>
      <c r="G178" s="81"/>
      <c r="H178" s="82"/>
      <c r="I178" s="79"/>
      <c r="J178" s="79"/>
      <c r="K178" s="83"/>
      <c r="L178" s="76"/>
      <c r="M178" s="87"/>
      <c r="N178" s="76"/>
      <c r="O178" s="87"/>
      <c r="P178" s="78"/>
      <c r="Q178" s="76"/>
      <c r="R178" s="76"/>
      <c r="S178" s="77"/>
      <c r="T178" s="76"/>
      <c r="U178" s="76"/>
      <c r="V178" s="79"/>
      <c r="W178" s="79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</row>
    <row r="179" spans="6:43" hidden="1" x14ac:dyDescent="0.2">
      <c r="F179" s="81"/>
      <c r="G179" s="81"/>
      <c r="H179" s="82"/>
      <c r="I179" s="79"/>
      <c r="J179" s="79"/>
      <c r="K179" s="83"/>
      <c r="L179" s="76"/>
      <c r="M179" s="87"/>
      <c r="N179" s="76"/>
      <c r="O179" s="87"/>
      <c r="P179" s="78"/>
      <c r="Q179" s="76"/>
      <c r="R179" s="76"/>
      <c r="S179" s="77"/>
      <c r="T179" s="76"/>
      <c r="U179" s="76"/>
      <c r="V179" s="79"/>
      <c r="W179" s="79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</row>
    <row r="180" spans="6:43" hidden="1" x14ac:dyDescent="0.2">
      <c r="F180" s="81"/>
      <c r="G180" s="81"/>
      <c r="H180" s="82"/>
      <c r="I180" s="79"/>
      <c r="J180" s="79"/>
      <c r="K180" s="83"/>
      <c r="L180" s="76"/>
      <c r="M180" s="87"/>
      <c r="N180" s="76"/>
      <c r="O180" s="87"/>
      <c r="P180" s="78"/>
      <c r="Q180" s="76"/>
      <c r="R180" s="76"/>
      <c r="S180" s="77"/>
      <c r="T180" s="76"/>
      <c r="U180" s="76"/>
      <c r="V180" s="79"/>
      <c r="W180" s="79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</row>
    <row r="181" spans="6:43" hidden="1" x14ac:dyDescent="0.2">
      <c r="F181" s="81"/>
      <c r="G181" s="81"/>
      <c r="H181" s="82"/>
      <c r="I181" s="79"/>
      <c r="J181" s="79"/>
      <c r="K181" s="83"/>
      <c r="L181" s="76"/>
      <c r="M181" s="87"/>
      <c r="N181" s="76"/>
      <c r="O181" s="87"/>
      <c r="P181" s="78"/>
      <c r="Q181" s="76"/>
      <c r="R181" s="76"/>
      <c r="S181" s="77"/>
      <c r="T181" s="76"/>
      <c r="U181" s="76"/>
      <c r="V181" s="79"/>
      <c r="W181" s="79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</row>
    <row r="182" spans="6:43" hidden="1" x14ac:dyDescent="0.2">
      <c r="F182" s="81"/>
      <c r="G182" s="81"/>
      <c r="H182" s="82"/>
      <c r="I182" s="79"/>
      <c r="J182" s="79"/>
      <c r="K182" s="83"/>
      <c r="L182" s="76"/>
      <c r="M182" s="87"/>
      <c r="N182" s="76"/>
      <c r="O182" s="87"/>
      <c r="P182" s="78"/>
      <c r="Q182" s="76"/>
      <c r="R182" s="76"/>
      <c r="S182" s="77"/>
      <c r="T182" s="76"/>
      <c r="U182" s="76"/>
      <c r="V182" s="79"/>
      <c r="W182" s="79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</row>
    <row r="183" spans="6:43" hidden="1" x14ac:dyDescent="0.2">
      <c r="F183" s="81"/>
      <c r="G183" s="81"/>
      <c r="H183" s="82"/>
      <c r="I183" s="79"/>
      <c r="J183" s="79"/>
      <c r="K183" s="83"/>
      <c r="L183" s="76"/>
      <c r="M183" s="87"/>
      <c r="N183" s="76"/>
      <c r="O183" s="87"/>
      <c r="P183" s="78"/>
      <c r="Q183" s="76"/>
      <c r="R183" s="76"/>
      <c r="S183" s="77"/>
      <c r="T183" s="76"/>
      <c r="U183" s="76"/>
      <c r="V183" s="79"/>
      <c r="W183" s="79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</row>
    <row r="184" spans="6:43" hidden="1" x14ac:dyDescent="0.2">
      <c r="F184" s="81"/>
      <c r="G184" s="81"/>
      <c r="H184" s="82"/>
      <c r="I184" s="79"/>
      <c r="J184" s="79"/>
      <c r="K184" s="83"/>
      <c r="L184" s="76"/>
      <c r="M184" s="87"/>
      <c r="N184" s="76"/>
      <c r="O184" s="87"/>
      <c r="P184" s="78"/>
      <c r="Q184" s="76"/>
      <c r="R184" s="76"/>
      <c r="S184" s="77"/>
      <c r="T184" s="76"/>
      <c r="U184" s="76"/>
      <c r="V184" s="79"/>
      <c r="W184" s="79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</row>
    <row r="185" spans="6:43" hidden="1" x14ac:dyDescent="0.2">
      <c r="F185" s="81"/>
      <c r="G185" s="81"/>
      <c r="H185" s="82"/>
      <c r="I185" s="79"/>
      <c r="J185" s="79"/>
      <c r="K185" s="83"/>
      <c r="L185" s="76"/>
      <c r="M185" s="87"/>
      <c r="N185" s="76"/>
      <c r="O185" s="87"/>
      <c r="P185" s="78"/>
      <c r="Q185" s="76"/>
      <c r="R185" s="76"/>
      <c r="S185" s="77"/>
      <c r="T185" s="76"/>
      <c r="U185" s="76"/>
      <c r="V185" s="79"/>
      <c r="W185" s="79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</row>
    <row r="186" spans="6:43" x14ac:dyDescent="0.2">
      <c r="F186" s="81"/>
      <c r="G186" s="81"/>
      <c r="H186" s="82"/>
      <c r="I186" s="79"/>
      <c r="J186" s="79"/>
      <c r="K186" s="83"/>
      <c r="L186" s="76"/>
      <c r="M186" s="87"/>
      <c r="N186" s="76"/>
      <c r="O186" s="87"/>
      <c r="P186" s="78"/>
      <c r="Q186" s="76"/>
      <c r="R186" s="76"/>
      <c r="S186" s="77"/>
      <c r="T186" s="76"/>
      <c r="U186" s="76"/>
      <c r="V186" s="79"/>
      <c r="W186" s="79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</row>
    <row r="187" spans="6:43" x14ac:dyDescent="0.2">
      <c r="F187" s="81"/>
      <c r="G187" s="81"/>
      <c r="H187" s="82"/>
      <c r="I187" s="79"/>
      <c r="J187" s="79"/>
      <c r="K187" s="83"/>
      <c r="L187" s="76"/>
      <c r="M187" s="87"/>
      <c r="N187" s="76"/>
      <c r="O187" s="87"/>
      <c r="P187" s="78"/>
      <c r="Q187" s="76"/>
      <c r="R187" s="76"/>
      <c r="S187" s="77"/>
      <c r="T187" s="76"/>
      <c r="U187" s="76"/>
      <c r="V187" s="79"/>
      <c r="W187" s="79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</row>
    <row r="188" spans="6:43" x14ac:dyDescent="0.2">
      <c r="F188" s="81"/>
      <c r="G188" s="81"/>
      <c r="H188" s="82"/>
      <c r="I188" s="79"/>
      <c r="J188" s="79"/>
      <c r="K188" s="83"/>
      <c r="L188" s="76"/>
      <c r="M188" s="87"/>
      <c r="N188" s="76"/>
      <c r="O188" s="87"/>
      <c r="P188" s="78"/>
      <c r="Q188" s="76"/>
      <c r="R188" s="76"/>
      <c r="S188" s="77"/>
      <c r="T188" s="76"/>
      <c r="U188" s="76"/>
      <c r="V188" s="79"/>
      <c r="W188" s="79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</row>
    <row r="189" spans="6:43" x14ac:dyDescent="0.2">
      <c r="F189" s="81"/>
      <c r="G189" s="81"/>
      <c r="H189" s="82"/>
      <c r="I189" s="79"/>
      <c r="J189" s="79"/>
      <c r="K189" s="83"/>
      <c r="L189" s="76"/>
      <c r="M189" s="87"/>
      <c r="N189" s="76"/>
      <c r="O189" s="87"/>
      <c r="P189" s="78"/>
      <c r="Q189" s="76"/>
      <c r="R189" s="76"/>
      <c r="S189" s="77"/>
      <c r="T189" s="76"/>
      <c r="U189" s="76"/>
      <c r="V189" s="79"/>
      <c r="W189" s="79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</row>
    <row r="190" spans="6:43" x14ac:dyDescent="0.2">
      <c r="F190" s="81"/>
      <c r="G190" s="81"/>
      <c r="H190" s="82"/>
      <c r="I190" s="79"/>
      <c r="J190" s="79"/>
      <c r="K190" s="83"/>
      <c r="L190" s="76"/>
      <c r="M190" s="87"/>
      <c r="N190" s="76"/>
      <c r="O190" s="87"/>
      <c r="P190" s="78"/>
      <c r="Q190" s="76"/>
      <c r="R190" s="76"/>
      <c r="S190" s="77"/>
      <c r="T190" s="76"/>
      <c r="U190" s="76"/>
      <c r="V190" s="79"/>
      <c r="W190" s="79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</row>
    <row r="191" spans="6:43" x14ac:dyDescent="0.2">
      <c r="F191" s="81"/>
      <c r="G191" s="81"/>
      <c r="H191" s="82"/>
      <c r="I191" s="79"/>
      <c r="J191" s="79"/>
      <c r="K191" s="83"/>
      <c r="L191" s="76"/>
      <c r="M191" s="87"/>
      <c r="N191" s="76"/>
      <c r="O191" s="87"/>
      <c r="P191" s="78"/>
      <c r="Q191" s="76"/>
      <c r="R191" s="76"/>
      <c r="S191" s="77"/>
      <c r="T191" s="76"/>
      <c r="U191" s="76"/>
      <c r="V191" s="79"/>
      <c r="W191" s="79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</row>
    <row r="192" spans="6:43" x14ac:dyDescent="0.2">
      <c r="F192" s="81"/>
      <c r="G192" s="81"/>
      <c r="H192" s="82"/>
      <c r="I192" s="79"/>
      <c r="J192" s="79"/>
      <c r="K192" s="83"/>
      <c r="L192" s="76"/>
      <c r="M192" s="87"/>
      <c r="N192" s="76"/>
      <c r="O192" s="87"/>
      <c r="P192" s="78"/>
      <c r="Q192" s="76"/>
      <c r="R192" s="76"/>
      <c r="S192" s="77"/>
      <c r="T192" s="76"/>
      <c r="U192" s="76"/>
      <c r="V192" s="79"/>
      <c r="W192" s="79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</row>
    <row r="193" spans="6:43" x14ac:dyDescent="0.2">
      <c r="F193" s="81"/>
      <c r="G193" s="81"/>
      <c r="H193" s="82"/>
      <c r="I193" s="79"/>
      <c r="J193" s="79"/>
      <c r="K193" s="83"/>
      <c r="L193" s="76"/>
      <c r="M193" s="87"/>
      <c r="N193" s="76"/>
      <c r="O193" s="87"/>
      <c r="P193" s="78"/>
      <c r="Q193" s="76"/>
      <c r="R193" s="76"/>
      <c r="S193" s="77"/>
      <c r="T193" s="76"/>
      <c r="U193" s="76"/>
      <c r="V193" s="79"/>
      <c r="W193" s="79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</row>
    <row r="194" spans="6:43" x14ac:dyDescent="0.2">
      <c r="F194" s="81"/>
      <c r="G194" s="81"/>
      <c r="H194" s="82"/>
      <c r="I194" s="79"/>
      <c r="J194" s="79"/>
      <c r="K194" s="83"/>
      <c r="L194" s="76"/>
      <c r="M194" s="87"/>
      <c r="N194" s="76"/>
      <c r="O194" s="87"/>
      <c r="P194" s="78"/>
      <c r="Q194" s="76"/>
      <c r="R194" s="76"/>
      <c r="S194" s="77"/>
      <c r="T194" s="76"/>
      <c r="U194" s="76"/>
      <c r="V194" s="79"/>
      <c r="W194" s="79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</row>
    <row r="195" spans="6:43" x14ac:dyDescent="0.2">
      <c r="F195" s="81"/>
      <c r="G195" s="81"/>
      <c r="H195" s="82"/>
      <c r="I195" s="79"/>
      <c r="J195" s="79"/>
      <c r="K195" s="83"/>
      <c r="L195" s="76"/>
      <c r="M195" s="87"/>
      <c r="N195" s="76"/>
      <c r="O195" s="87"/>
      <c r="P195" s="78"/>
      <c r="Q195" s="76"/>
      <c r="R195" s="76"/>
      <c r="S195" s="77"/>
      <c r="T195" s="76"/>
      <c r="U195" s="76"/>
      <c r="V195" s="79"/>
      <c r="W195" s="79"/>
    </row>
    <row r="196" spans="6:43" x14ac:dyDescent="0.2">
      <c r="F196" s="81"/>
      <c r="G196" s="81"/>
      <c r="H196" s="82"/>
      <c r="I196" s="79"/>
      <c r="J196" s="79"/>
      <c r="K196" s="83"/>
      <c r="L196" s="76"/>
      <c r="M196" s="87"/>
      <c r="N196" s="76"/>
      <c r="O196" s="87"/>
      <c r="P196" s="78"/>
      <c r="Q196" s="76"/>
      <c r="R196" s="76"/>
      <c r="S196" s="77"/>
      <c r="T196" s="76"/>
      <c r="U196" s="76"/>
      <c r="V196" s="79"/>
      <c r="W196" s="79"/>
    </row>
    <row r="197" spans="6:43" x14ac:dyDescent="0.2">
      <c r="F197" s="81"/>
      <c r="G197" s="81"/>
      <c r="H197" s="82"/>
      <c r="I197" s="79"/>
      <c r="J197" s="79"/>
      <c r="K197" s="83"/>
      <c r="L197" s="76"/>
      <c r="M197" s="87"/>
      <c r="N197" s="76"/>
      <c r="O197" s="87"/>
      <c r="P197" s="78"/>
      <c r="Q197" s="76"/>
      <c r="R197" s="76"/>
      <c r="S197" s="77"/>
      <c r="T197" s="76"/>
      <c r="U197" s="76"/>
      <c r="V197" s="79"/>
      <c r="W197" s="79"/>
    </row>
    <row r="198" spans="6:43" x14ac:dyDescent="0.2">
      <c r="F198" s="81"/>
      <c r="G198" s="81"/>
      <c r="H198" s="82"/>
      <c r="I198" s="79"/>
      <c r="J198" s="79"/>
      <c r="K198" s="83"/>
      <c r="L198" s="76"/>
      <c r="M198" s="87"/>
      <c r="N198" s="76"/>
      <c r="O198" s="87"/>
      <c r="P198" s="78"/>
      <c r="Q198" s="76"/>
      <c r="R198" s="76"/>
      <c r="S198" s="77"/>
      <c r="T198" s="76"/>
      <c r="U198" s="76"/>
      <c r="V198" s="79"/>
      <c r="W198" s="79"/>
    </row>
    <row r="199" spans="6:43" x14ac:dyDescent="0.2">
      <c r="F199" s="81"/>
      <c r="G199" s="81"/>
      <c r="H199" s="82"/>
      <c r="I199" s="79"/>
      <c r="J199" s="79"/>
      <c r="K199" s="83"/>
      <c r="L199" s="76"/>
      <c r="M199" s="87"/>
      <c r="N199" s="76"/>
      <c r="O199" s="87"/>
      <c r="P199" s="78"/>
      <c r="Q199" s="76"/>
      <c r="R199" s="76"/>
      <c r="S199" s="77"/>
      <c r="T199" s="76"/>
      <c r="U199" s="76"/>
      <c r="V199" s="79"/>
      <c r="W199" s="79"/>
    </row>
    <row r="200" spans="6:43" x14ac:dyDescent="0.2">
      <c r="F200" s="81"/>
      <c r="G200" s="81"/>
      <c r="H200" s="82"/>
      <c r="I200" s="79"/>
      <c r="J200" s="79"/>
      <c r="K200" s="83"/>
      <c r="L200" s="76"/>
      <c r="M200" s="87"/>
      <c r="N200" s="76"/>
      <c r="O200" s="87"/>
      <c r="P200" s="78"/>
      <c r="Q200" s="76"/>
      <c r="R200" s="76"/>
      <c r="S200" s="77"/>
      <c r="T200" s="76"/>
      <c r="U200" s="76"/>
      <c r="V200" s="79"/>
      <c r="W200" s="79"/>
    </row>
    <row r="201" spans="6:43" x14ac:dyDescent="0.2">
      <c r="F201" s="81"/>
      <c r="G201" s="81"/>
      <c r="H201" s="82"/>
      <c r="I201" s="79"/>
      <c r="J201" s="79"/>
      <c r="K201" s="83"/>
      <c r="L201" s="76"/>
      <c r="M201" s="87"/>
      <c r="N201" s="76"/>
      <c r="O201" s="87"/>
      <c r="P201" s="78"/>
      <c r="Q201" s="76"/>
      <c r="R201" s="76"/>
      <c r="S201" s="77"/>
      <c r="T201" s="76"/>
      <c r="U201" s="76"/>
      <c r="V201" s="79"/>
      <c r="W201" s="79"/>
    </row>
    <row r="202" spans="6:43" x14ac:dyDescent="0.2">
      <c r="F202" s="81"/>
      <c r="G202" s="81"/>
      <c r="H202" s="82"/>
      <c r="I202" s="79"/>
      <c r="J202" s="79"/>
      <c r="K202" s="83"/>
      <c r="L202" s="76"/>
      <c r="M202" s="87"/>
      <c r="N202" s="76"/>
      <c r="O202" s="87"/>
      <c r="P202" s="78"/>
      <c r="Q202" s="76"/>
      <c r="R202" s="76"/>
      <c r="S202" s="77"/>
      <c r="T202" s="76"/>
      <c r="U202" s="76"/>
      <c r="V202" s="79"/>
      <c r="W202" s="79"/>
    </row>
    <row r="203" spans="6:43" x14ac:dyDescent="0.2">
      <c r="F203" s="81"/>
      <c r="G203" s="81"/>
      <c r="H203" s="82"/>
      <c r="I203" s="79"/>
      <c r="J203" s="79"/>
      <c r="K203" s="83"/>
      <c r="L203" s="76"/>
      <c r="M203" s="87"/>
      <c r="N203" s="76"/>
      <c r="O203" s="87"/>
      <c r="P203" s="78"/>
      <c r="Q203" s="76"/>
      <c r="R203" s="76"/>
      <c r="S203" s="77"/>
      <c r="T203" s="76"/>
      <c r="U203" s="76"/>
      <c r="V203" s="79"/>
      <c r="W203" s="79"/>
    </row>
    <row r="204" spans="6:43" x14ac:dyDescent="0.2">
      <c r="F204" s="81"/>
      <c r="G204" s="81"/>
      <c r="H204" s="82"/>
      <c r="I204" s="79"/>
      <c r="J204" s="79"/>
      <c r="K204" s="83"/>
      <c r="L204" s="76"/>
      <c r="M204" s="87"/>
      <c r="N204" s="76"/>
      <c r="O204" s="87"/>
      <c r="P204" s="78"/>
      <c r="Q204" s="76"/>
      <c r="R204" s="76"/>
      <c r="S204" s="77"/>
      <c r="T204" s="76"/>
      <c r="U204" s="76"/>
      <c r="V204" s="79"/>
      <c r="W204" s="79"/>
    </row>
    <row r="205" spans="6:43" x14ac:dyDescent="0.2">
      <c r="F205" s="81"/>
      <c r="G205" s="81"/>
      <c r="H205" s="82"/>
      <c r="I205" s="79"/>
      <c r="J205" s="79"/>
      <c r="K205" s="83"/>
      <c r="L205" s="76"/>
      <c r="M205" s="87"/>
      <c r="N205" s="76"/>
      <c r="O205" s="87"/>
      <c r="P205" s="78"/>
      <c r="Q205" s="76"/>
      <c r="R205" s="76"/>
      <c r="S205" s="77"/>
      <c r="T205" s="76"/>
      <c r="U205" s="76"/>
      <c r="V205" s="79"/>
      <c r="W205" s="79"/>
    </row>
    <row r="206" spans="6:43" x14ac:dyDescent="0.2">
      <c r="F206" s="81"/>
      <c r="G206" s="81"/>
      <c r="H206" s="82"/>
      <c r="I206" s="79"/>
      <c r="J206" s="79"/>
      <c r="K206" s="83"/>
      <c r="L206" s="76"/>
      <c r="M206" s="87"/>
      <c r="N206" s="76"/>
      <c r="O206" s="87"/>
      <c r="P206" s="78"/>
      <c r="Q206" s="76"/>
      <c r="R206" s="76"/>
      <c r="S206" s="77"/>
      <c r="T206" s="76"/>
      <c r="U206" s="76"/>
      <c r="V206" s="79"/>
      <c r="W206" s="79"/>
    </row>
    <row r="207" spans="6:43" x14ac:dyDescent="0.2">
      <c r="F207" s="81"/>
      <c r="G207" s="81"/>
      <c r="H207" s="82"/>
      <c r="I207" s="79"/>
      <c r="J207" s="79"/>
      <c r="K207" s="83"/>
      <c r="L207" s="76"/>
      <c r="M207" s="87"/>
      <c r="N207" s="76"/>
      <c r="O207" s="87"/>
      <c r="P207" s="78"/>
      <c r="Q207" s="76"/>
      <c r="R207" s="76"/>
      <c r="S207" s="77"/>
      <c r="T207" s="76"/>
      <c r="U207" s="76"/>
      <c r="V207" s="79"/>
      <c r="W207" s="79"/>
    </row>
    <row r="208" spans="6:43" x14ac:dyDescent="0.2">
      <c r="F208" s="81"/>
      <c r="G208" s="81"/>
      <c r="H208" s="82"/>
      <c r="I208" s="79"/>
      <c r="J208" s="79"/>
      <c r="K208" s="83"/>
      <c r="L208" s="76"/>
      <c r="M208" s="87"/>
      <c r="N208" s="76"/>
      <c r="O208" s="87"/>
      <c r="P208" s="78"/>
      <c r="Q208" s="76"/>
      <c r="R208" s="76"/>
      <c r="S208" s="77"/>
      <c r="T208" s="76"/>
      <c r="U208" s="76"/>
      <c r="V208" s="79"/>
      <c r="W208" s="79"/>
    </row>
    <row r="209" spans="6:23" x14ac:dyDescent="0.2">
      <c r="F209" s="81"/>
      <c r="G209" s="81"/>
      <c r="H209" s="82"/>
      <c r="I209" s="79"/>
      <c r="J209" s="79"/>
      <c r="K209" s="83"/>
      <c r="L209" s="76"/>
      <c r="M209" s="87"/>
      <c r="N209" s="76"/>
      <c r="O209" s="87"/>
      <c r="P209" s="78"/>
      <c r="Q209" s="76"/>
      <c r="R209" s="76"/>
      <c r="S209" s="77"/>
      <c r="T209" s="76"/>
      <c r="U209" s="76"/>
      <c r="V209" s="79"/>
      <c r="W209" s="79"/>
    </row>
    <row r="210" spans="6:23" x14ac:dyDescent="0.2">
      <c r="F210" s="81"/>
      <c r="G210" s="81"/>
      <c r="H210" s="82"/>
      <c r="I210" s="79"/>
      <c r="J210" s="79"/>
      <c r="K210" s="83"/>
      <c r="L210" s="76"/>
      <c r="M210" s="87"/>
      <c r="N210" s="76"/>
      <c r="O210" s="87"/>
      <c r="P210" s="78"/>
      <c r="Q210" s="76"/>
      <c r="R210" s="76"/>
      <c r="S210" s="77"/>
      <c r="T210" s="76"/>
      <c r="U210" s="76"/>
      <c r="V210" s="79"/>
      <c r="W210" s="79"/>
    </row>
    <row r="211" spans="6:23" x14ac:dyDescent="0.2">
      <c r="F211" s="81"/>
      <c r="G211" s="81"/>
      <c r="H211" s="82"/>
      <c r="I211" s="79"/>
      <c r="J211" s="79"/>
      <c r="K211" s="83"/>
      <c r="L211" s="76"/>
      <c r="M211" s="87"/>
      <c r="N211" s="76"/>
      <c r="O211" s="87"/>
      <c r="P211" s="78"/>
      <c r="Q211" s="76"/>
      <c r="R211" s="76"/>
      <c r="S211" s="77"/>
      <c r="T211" s="76"/>
      <c r="U211" s="76"/>
      <c r="V211" s="79"/>
      <c r="W211" s="79"/>
    </row>
    <row r="212" spans="6:23" x14ac:dyDescent="0.2">
      <c r="F212" s="81"/>
      <c r="G212" s="81"/>
      <c r="H212" s="82"/>
      <c r="I212" s="79"/>
      <c r="J212" s="79"/>
      <c r="K212" s="83"/>
      <c r="L212" s="76"/>
      <c r="M212" s="87"/>
      <c r="N212" s="76"/>
      <c r="O212" s="87"/>
      <c r="P212" s="78"/>
      <c r="Q212" s="76"/>
      <c r="R212" s="76"/>
      <c r="S212" s="77"/>
      <c r="T212" s="76"/>
      <c r="U212" s="76"/>
      <c r="V212" s="79"/>
      <c r="W212" s="79"/>
    </row>
    <row r="213" spans="6:23" x14ac:dyDescent="0.2">
      <c r="F213" s="81"/>
      <c r="G213" s="81"/>
      <c r="H213" s="82"/>
      <c r="I213" s="79"/>
      <c r="J213" s="79"/>
      <c r="K213" s="83"/>
      <c r="L213" s="76"/>
      <c r="M213" s="87"/>
      <c r="N213" s="76"/>
      <c r="O213" s="87"/>
      <c r="P213" s="78"/>
      <c r="Q213" s="76"/>
      <c r="R213" s="76"/>
      <c r="S213" s="77"/>
      <c r="T213" s="76"/>
      <c r="U213" s="76"/>
      <c r="V213" s="79"/>
      <c r="W213" s="79"/>
    </row>
    <row r="214" spans="6:23" x14ac:dyDescent="0.2">
      <c r="F214" s="81"/>
      <c r="G214" s="81"/>
      <c r="H214" s="82"/>
      <c r="I214" s="79"/>
      <c r="J214" s="79"/>
      <c r="K214" s="83"/>
      <c r="L214" s="76"/>
      <c r="M214" s="87"/>
      <c r="N214" s="76"/>
      <c r="O214" s="87"/>
      <c r="P214" s="78"/>
      <c r="Q214" s="76"/>
      <c r="R214" s="76"/>
      <c r="S214" s="77"/>
      <c r="T214" s="76"/>
      <c r="U214" s="76"/>
      <c r="V214" s="79"/>
      <c r="W214" s="79"/>
    </row>
    <row r="215" spans="6:23" x14ac:dyDescent="0.2">
      <c r="F215" s="81"/>
      <c r="G215" s="81"/>
      <c r="H215" s="82"/>
      <c r="I215" s="79"/>
      <c r="J215" s="79"/>
      <c r="K215" s="83"/>
      <c r="L215" s="76"/>
      <c r="M215" s="87"/>
      <c r="N215" s="76"/>
      <c r="O215" s="87"/>
      <c r="P215" s="78"/>
      <c r="Q215" s="76"/>
      <c r="R215" s="76"/>
      <c r="S215" s="77"/>
      <c r="T215" s="76"/>
      <c r="U215" s="76"/>
      <c r="V215" s="79"/>
      <c r="W215" s="79"/>
    </row>
    <row r="216" spans="6:23" x14ac:dyDescent="0.2">
      <c r="F216" s="81"/>
      <c r="G216" s="81"/>
      <c r="H216" s="82"/>
      <c r="I216" s="79"/>
      <c r="J216" s="79"/>
      <c r="K216" s="83"/>
      <c r="L216" s="76"/>
      <c r="M216" s="87"/>
      <c r="N216" s="76"/>
      <c r="O216" s="87"/>
      <c r="P216" s="78"/>
      <c r="Q216" s="76"/>
      <c r="R216" s="76"/>
      <c r="S216" s="77"/>
      <c r="T216" s="76"/>
      <c r="U216" s="76"/>
      <c r="V216" s="79"/>
      <c r="W216" s="79"/>
    </row>
    <row r="217" spans="6:23" x14ac:dyDescent="0.2">
      <c r="F217" s="81"/>
      <c r="G217" s="81"/>
      <c r="H217" s="82"/>
      <c r="I217" s="79"/>
      <c r="J217" s="79"/>
      <c r="K217" s="83"/>
      <c r="L217" s="76"/>
      <c r="M217" s="87"/>
      <c r="N217" s="76"/>
      <c r="O217" s="87"/>
      <c r="P217" s="78"/>
      <c r="Q217" s="76"/>
      <c r="R217" s="76"/>
      <c r="S217" s="77"/>
      <c r="T217" s="76"/>
      <c r="U217" s="76"/>
      <c r="V217" s="79"/>
      <c r="W217" s="79"/>
    </row>
    <row r="218" spans="6:23" x14ac:dyDescent="0.2">
      <c r="F218" s="81"/>
      <c r="G218" s="81"/>
      <c r="H218" s="82"/>
      <c r="I218" s="79"/>
      <c r="J218" s="79"/>
      <c r="K218" s="83"/>
      <c r="L218" s="76"/>
      <c r="M218" s="87"/>
      <c r="N218" s="76"/>
      <c r="O218" s="87"/>
      <c r="P218" s="78"/>
      <c r="Q218" s="76"/>
      <c r="R218" s="76"/>
      <c r="S218" s="77"/>
      <c r="T218" s="76"/>
      <c r="U218" s="76"/>
      <c r="V218" s="79"/>
      <c r="W218" s="79"/>
    </row>
    <row r="219" spans="6:23" x14ac:dyDescent="0.2">
      <c r="F219" s="81"/>
      <c r="G219" s="81"/>
      <c r="H219" s="82"/>
      <c r="I219" s="79"/>
      <c r="J219" s="79"/>
      <c r="K219" s="83"/>
      <c r="L219" s="76"/>
      <c r="M219" s="87"/>
      <c r="N219" s="76"/>
      <c r="O219" s="87"/>
      <c r="P219" s="78"/>
      <c r="Q219" s="76"/>
      <c r="R219" s="76"/>
      <c r="S219" s="77"/>
      <c r="T219" s="76"/>
      <c r="U219" s="76"/>
      <c r="V219" s="79"/>
      <c r="W219" s="79"/>
    </row>
    <row r="220" spans="6:23" x14ac:dyDescent="0.2">
      <c r="F220" s="81"/>
      <c r="G220" s="81"/>
      <c r="H220" s="82"/>
      <c r="I220" s="79"/>
      <c r="J220" s="79"/>
      <c r="K220" s="83"/>
      <c r="L220" s="76"/>
      <c r="M220" s="87"/>
      <c r="N220" s="76"/>
      <c r="O220" s="87"/>
      <c r="P220" s="78"/>
      <c r="Q220" s="76"/>
      <c r="R220" s="76"/>
      <c r="S220" s="77"/>
      <c r="T220" s="76"/>
      <c r="U220" s="76"/>
      <c r="V220" s="79"/>
      <c r="W220" s="79"/>
    </row>
    <row r="221" spans="6:23" x14ac:dyDescent="0.2">
      <c r="F221" s="81"/>
      <c r="G221" s="81"/>
      <c r="H221" s="82"/>
      <c r="I221" s="79"/>
      <c r="J221" s="79"/>
      <c r="K221" s="83"/>
      <c r="L221" s="76"/>
      <c r="M221" s="87"/>
      <c r="N221" s="76"/>
      <c r="O221" s="87"/>
      <c r="P221" s="78"/>
      <c r="Q221" s="76"/>
      <c r="R221" s="76"/>
      <c r="S221" s="77"/>
      <c r="T221" s="76"/>
      <c r="U221" s="76"/>
      <c r="V221" s="79"/>
      <c r="W221" s="79"/>
    </row>
    <row r="222" spans="6:23" x14ac:dyDescent="0.2">
      <c r="F222" s="81"/>
      <c r="G222" s="81"/>
      <c r="H222" s="82"/>
      <c r="I222" s="79"/>
      <c r="J222" s="79"/>
      <c r="K222" s="83"/>
      <c r="L222" s="76"/>
      <c r="M222" s="87"/>
      <c r="N222" s="76"/>
      <c r="O222" s="87"/>
      <c r="P222" s="78"/>
      <c r="Q222" s="76"/>
      <c r="R222" s="76"/>
      <c r="S222" s="77"/>
      <c r="T222" s="76"/>
      <c r="U222" s="76"/>
      <c r="V222" s="79"/>
      <c r="W222" s="79"/>
    </row>
    <row r="223" spans="6:23" x14ac:dyDescent="0.2">
      <c r="F223" s="81"/>
      <c r="G223" s="81"/>
      <c r="H223" s="82"/>
      <c r="I223" s="79"/>
      <c r="J223" s="79"/>
      <c r="K223" s="83"/>
      <c r="L223" s="76"/>
      <c r="M223" s="87"/>
      <c r="N223" s="76"/>
      <c r="O223" s="87"/>
      <c r="P223" s="78"/>
      <c r="Q223" s="76"/>
      <c r="R223" s="76"/>
      <c r="S223" s="77"/>
      <c r="T223" s="76"/>
      <c r="U223" s="76"/>
      <c r="V223" s="79"/>
      <c r="W223" s="79"/>
    </row>
    <row r="224" spans="6:23" x14ac:dyDescent="0.2">
      <c r="F224" s="81"/>
      <c r="G224" s="81"/>
      <c r="H224" s="82"/>
      <c r="I224" s="79"/>
      <c r="J224" s="79"/>
      <c r="K224" s="83"/>
      <c r="L224" s="76"/>
      <c r="M224" s="87"/>
      <c r="N224" s="76"/>
      <c r="O224" s="87"/>
      <c r="P224" s="78"/>
      <c r="Q224" s="76"/>
      <c r="R224" s="76"/>
      <c r="S224" s="77"/>
      <c r="T224" s="76"/>
      <c r="U224" s="76"/>
      <c r="V224" s="79"/>
      <c r="W224" s="79"/>
    </row>
    <row r="225" spans="6:23" x14ac:dyDescent="0.2">
      <c r="F225" s="81"/>
      <c r="G225" s="81"/>
      <c r="H225" s="82"/>
      <c r="I225" s="79"/>
      <c r="J225" s="79"/>
      <c r="K225" s="83"/>
      <c r="L225" s="76"/>
      <c r="M225" s="87"/>
      <c r="N225" s="76"/>
      <c r="O225" s="87"/>
      <c r="P225" s="78"/>
      <c r="Q225" s="76"/>
      <c r="R225" s="76"/>
      <c r="S225" s="77"/>
      <c r="T225" s="76"/>
      <c r="U225" s="76"/>
      <c r="V225" s="79"/>
      <c r="W225" s="79"/>
    </row>
    <row r="226" spans="6:23" x14ac:dyDescent="0.2">
      <c r="F226" s="81"/>
      <c r="G226" s="81"/>
      <c r="H226" s="82"/>
      <c r="I226" s="79"/>
      <c r="J226" s="79"/>
      <c r="K226" s="83"/>
      <c r="L226" s="76"/>
      <c r="M226" s="87"/>
      <c r="N226" s="76"/>
      <c r="O226" s="87"/>
      <c r="P226" s="78"/>
      <c r="Q226" s="76"/>
      <c r="R226" s="76"/>
      <c r="S226" s="77"/>
      <c r="T226" s="76"/>
      <c r="U226" s="76"/>
      <c r="V226" s="79"/>
      <c r="W226" s="79"/>
    </row>
    <row r="227" spans="6:23" x14ac:dyDescent="0.2">
      <c r="F227" s="81"/>
      <c r="G227" s="81"/>
      <c r="H227" s="82"/>
      <c r="I227" s="79"/>
      <c r="J227" s="79"/>
      <c r="K227" s="83"/>
      <c r="L227" s="76"/>
      <c r="M227" s="87"/>
      <c r="N227" s="76"/>
      <c r="O227" s="87"/>
      <c r="P227" s="78"/>
      <c r="Q227" s="76"/>
      <c r="R227" s="76"/>
      <c r="S227" s="77"/>
      <c r="T227" s="76"/>
      <c r="U227" s="76"/>
      <c r="V227" s="79"/>
      <c r="W227" s="79"/>
    </row>
    <row r="228" spans="6:23" x14ac:dyDescent="0.2">
      <c r="F228" s="81"/>
      <c r="G228" s="81"/>
      <c r="H228" s="82"/>
      <c r="I228" s="79"/>
      <c r="J228" s="79"/>
      <c r="K228" s="83"/>
      <c r="L228" s="76"/>
      <c r="M228" s="87"/>
      <c r="N228" s="76"/>
      <c r="O228" s="87"/>
      <c r="P228" s="78"/>
      <c r="Q228" s="76"/>
      <c r="R228" s="76"/>
      <c r="S228" s="77"/>
      <c r="T228" s="76"/>
      <c r="U228" s="76"/>
      <c r="V228" s="79"/>
      <c r="W228" s="79"/>
    </row>
    <row r="229" spans="6:23" x14ac:dyDescent="0.2">
      <c r="F229" s="81"/>
      <c r="G229" s="81"/>
      <c r="H229" s="82"/>
      <c r="I229" s="79"/>
      <c r="J229" s="79"/>
      <c r="K229" s="83"/>
      <c r="L229" s="76"/>
      <c r="M229" s="87"/>
      <c r="N229" s="76"/>
      <c r="O229" s="87"/>
      <c r="P229" s="78"/>
      <c r="Q229" s="76"/>
      <c r="R229" s="76"/>
      <c r="S229" s="77"/>
      <c r="T229" s="76"/>
      <c r="U229" s="76"/>
      <c r="V229" s="79"/>
      <c r="W229" s="79"/>
    </row>
    <row r="230" spans="6:23" x14ac:dyDescent="0.2">
      <c r="F230" s="81"/>
      <c r="G230" s="81"/>
      <c r="H230" s="82"/>
      <c r="I230" s="79"/>
      <c r="J230" s="79"/>
      <c r="K230" s="83"/>
      <c r="L230" s="76"/>
      <c r="M230" s="87"/>
      <c r="N230" s="76"/>
      <c r="O230" s="87"/>
      <c r="P230" s="78"/>
      <c r="Q230" s="76"/>
      <c r="R230" s="76"/>
      <c r="S230" s="77"/>
      <c r="T230" s="76"/>
      <c r="U230" s="76"/>
      <c r="V230" s="79"/>
      <c r="W230" s="79"/>
    </row>
    <row r="231" spans="6:23" x14ac:dyDescent="0.2">
      <c r="F231" s="81"/>
      <c r="G231" s="81"/>
      <c r="H231" s="82"/>
      <c r="I231" s="79"/>
      <c r="J231" s="79"/>
      <c r="K231" s="83"/>
      <c r="L231" s="76"/>
      <c r="M231" s="87"/>
      <c r="N231" s="76"/>
      <c r="O231" s="87"/>
      <c r="P231" s="78"/>
      <c r="Q231" s="76"/>
      <c r="R231" s="76"/>
      <c r="S231" s="77"/>
      <c r="T231" s="76"/>
      <c r="U231" s="76"/>
      <c r="V231" s="79"/>
      <c r="W231" s="79"/>
    </row>
    <row r="232" spans="6:23" x14ac:dyDescent="0.2">
      <c r="F232" s="81"/>
      <c r="G232" s="81"/>
      <c r="H232" s="82"/>
      <c r="I232" s="79"/>
      <c r="J232" s="79"/>
      <c r="K232" s="83"/>
      <c r="L232" s="76"/>
      <c r="M232" s="87"/>
      <c r="N232" s="76"/>
      <c r="O232" s="87"/>
      <c r="P232" s="78"/>
      <c r="Q232" s="76"/>
      <c r="R232" s="76"/>
      <c r="S232" s="77"/>
      <c r="T232" s="76"/>
      <c r="U232" s="76"/>
      <c r="V232" s="79"/>
      <c r="W232" s="79"/>
    </row>
    <row r="233" spans="6:23" x14ac:dyDescent="0.2">
      <c r="F233" s="81"/>
      <c r="G233" s="81"/>
      <c r="H233" s="82"/>
      <c r="I233" s="79"/>
      <c r="J233" s="79"/>
      <c r="K233" s="83"/>
      <c r="L233" s="76"/>
      <c r="M233" s="87"/>
      <c r="N233" s="76"/>
      <c r="O233" s="87"/>
      <c r="P233" s="78"/>
      <c r="Q233" s="76"/>
      <c r="R233" s="76"/>
      <c r="S233" s="77"/>
      <c r="T233" s="76"/>
      <c r="U233" s="76"/>
      <c r="V233" s="79"/>
      <c r="W233" s="79"/>
    </row>
    <row r="234" spans="6:23" x14ac:dyDescent="0.2">
      <c r="F234" s="81"/>
      <c r="G234" s="81"/>
      <c r="H234" s="82"/>
      <c r="I234" s="79"/>
      <c r="J234" s="79"/>
      <c r="K234" s="83"/>
      <c r="L234" s="76"/>
      <c r="M234" s="87"/>
      <c r="N234" s="76"/>
      <c r="O234" s="87"/>
      <c r="P234" s="78"/>
      <c r="Q234" s="76"/>
      <c r="R234" s="76"/>
      <c r="S234" s="77"/>
      <c r="T234" s="76"/>
      <c r="U234" s="76"/>
      <c r="V234" s="79"/>
      <c r="W234" s="79"/>
    </row>
    <row r="235" spans="6:23" x14ac:dyDescent="0.2">
      <c r="F235" s="81"/>
      <c r="G235" s="81"/>
      <c r="H235" s="82"/>
      <c r="I235" s="79"/>
      <c r="J235" s="79"/>
      <c r="K235" s="83"/>
      <c r="L235" s="76"/>
      <c r="M235" s="87"/>
      <c r="N235" s="76"/>
      <c r="O235" s="87"/>
      <c r="P235" s="78"/>
      <c r="Q235" s="76"/>
      <c r="R235" s="76"/>
      <c r="S235" s="77"/>
      <c r="T235" s="76"/>
      <c r="U235" s="76"/>
      <c r="V235" s="79"/>
      <c r="W235" s="79"/>
    </row>
    <row r="236" spans="6:23" x14ac:dyDescent="0.2">
      <c r="F236" s="81"/>
      <c r="G236" s="81"/>
      <c r="H236" s="82"/>
      <c r="I236" s="79"/>
      <c r="J236" s="79"/>
      <c r="K236" s="83"/>
      <c r="L236" s="76"/>
      <c r="M236" s="87"/>
      <c r="N236" s="76"/>
      <c r="O236" s="87"/>
      <c r="P236" s="78"/>
      <c r="Q236" s="76"/>
      <c r="R236" s="76"/>
      <c r="S236" s="77"/>
      <c r="T236" s="76"/>
      <c r="U236" s="76"/>
      <c r="V236" s="79"/>
      <c r="W236" s="79"/>
    </row>
    <row r="237" spans="6:23" x14ac:dyDescent="0.2">
      <c r="F237" s="81"/>
      <c r="G237" s="81"/>
      <c r="H237" s="82"/>
      <c r="I237" s="79"/>
      <c r="J237" s="79"/>
      <c r="K237" s="83"/>
      <c r="L237" s="76"/>
      <c r="M237" s="87"/>
      <c r="N237" s="76"/>
      <c r="O237" s="87"/>
      <c r="P237" s="78"/>
      <c r="Q237" s="76"/>
      <c r="R237" s="76"/>
      <c r="S237" s="77"/>
      <c r="T237" s="76"/>
      <c r="U237" s="76"/>
      <c r="V237" s="79"/>
      <c r="W237" s="79"/>
    </row>
    <row r="238" spans="6:23" x14ac:dyDescent="0.2">
      <c r="F238" s="81"/>
      <c r="G238" s="81"/>
      <c r="H238" s="82"/>
      <c r="I238" s="79"/>
      <c r="J238" s="79"/>
      <c r="K238" s="83"/>
      <c r="L238" s="76"/>
      <c r="M238" s="87"/>
      <c r="N238" s="76"/>
      <c r="O238" s="87"/>
      <c r="P238" s="78"/>
      <c r="Q238" s="76"/>
      <c r="R238" s="76"/>
      <c r="S238" s="77"/>
      <c r="T238" s="76"/>
      <c r="U238" s="76"/>
      <c r="V238" s="79"/>
      <c r="W238" s="79"/>
    </row>
    <row r="239" spans="6:23" x14ac:dyDescent="0.2">
      <c r="F239" s="81"/>
      <c r="G239" s="81"/>
      <c r="H239" s="82"/>
      <c r="I239" s="79"/>
      <c r="J239" s="79"/>
      <c r="K239" s="83"/>
      <c r="L239" s="76"/>
      <c r="M239" s="87"/>
      <c r="N239" s="76"/>
      <c r="O239" s="87"/>
      <c r="P239" s="78"/>
      <c r="Q239" s="76"/>
      <c r="R239" s="76"/>
      <c r="S239" s="77"/>
      <c r="T239" s="76"/>
      <c r="U239" s="76"/>
      <c r="V239" s="79"/>
      <c r="W239" s="79"/>
    </row>
    <row r="240" spans="6:23" x14ac:dyDescent="0.2">
      <c r="F240" s="81"/>
      <c r="G240" s="81"/>
      <c r="H240" s="82"/>
      <c r="I240" s="79"/>
      <c r="J240" s="79"/>
      <c r="K240" s="83"/>
      <c r="L240" s="76"/>
      <c r="M240" s="87"/>
      <c r="N240" s="76"/>
      <c r="O240" s="87"/>
      <c r="P240" s="78"/>
      <c r="Q240" s="76"/>
      <c r="R240" s="76"/>
      <c r="S240" s="77"/>
      <c r="T240" s="76"/>
      <c r="U240" s="76"/>
      <c r="V240" s="79"/>
      <c r="W240" s="79"/>
    </row>
    <row r="241" spans="6:23" x14ac:dyDescent="0.2">
      <c r="F241" s="81"/>
      <c r="G241" s="81"/>
      <c r="H241" s="82"/>
      <c r="I241" s="79"/>
      <c r="J241" s="79"/>
      <c r="K241" s="83"/>
      <c r="L241" s="76"/>
      <c r="M241" s="87"/>
      <c r="N241" s="76"/>
      <c r="O241" s="87"/>
      <c r="P241" s="78"/>
      <c r="Q241" s="76"/>
      <c r="R241" s="76"/>
      <c r="S241" s="77"/>
      <c r="T241" s="76"/>
      <c r="U241" s="76"/>
      <c r="V241" s="79"/>
      <c r="W241" s="79"/>
    </row>
    <row r="242" spans="6:23" x14ac:dyDescent="0.2">
      <c r="F242" s="81"/>
      <c r="G242" s="81"/>
      <c r="H242" s="82"/>
      <c r="I242" s="79"/>
      <c r="J242" s="79"/>
      <c r="K242" s="83"/>
      <c r="L242" s="76"/>
      <c r="M242" s="87"/>
      <c r="N242" s="76"/>
      <c r="O242" s="87"/>
      <c r="P242" s="78"/>
      <c r="Q242" s="76"/>
      <c r="R242" s="76"/>
      <c r="S242" s="77"/>
      <c r="T242" s="76"/>
      <c r="U242" s="76"/>
      <c r="V242" s="79"/>
      <c r="W242" s="79"/>
    </row>
    <row r="243" spans="6:23" x14ac:dyDescent="0.2">
      <c r="F243" s="81"/>
      <c r="G243" s="81"/>
      <c r="H243" s="82"/>
      <c r="I243" s="79"/>
      <c r="J243" s="79"/>
      <c r="K243" s="83"/>
      <c r="L243" s="76"/>
      <c r="M243" s="87"/>
      <c r="N243" s="76"/>
      <c r="O243" s="87"/>
      <c r="P243" s="78"/>
      <c r="Q243" s="76"/>
      <c r="R243" s="76"/>
      <c r="S243" s="77"/>
      <c r="T243" s="76"/>
      <c r="U243" s="76"/>
      <c r="V243" s="79"/>
      <c r="W243" s="79"/>
    </row>
    <row r="244" spans="6:23" x14ac:dyDescent="0.2">
      <c r="F244" s="81"/>
      <c r="G244" s="81"/>
      <c r="H244" s="82"/>
      <c r="I244" s="79"/>
      <c r="J244" s="79"/>
      <c r="K244" s="83"/>
      <c r="L244" s="76"/>
      <c r="M244" s="87"/>
      <c r="N244" s="76"/>
      <c r="O244" s="87"/>
      <c r="P244" s="78"/>
      <c r="Q244" s="76"/>
      <c r="R244" s="76"/>
      <c r="S244" s="77"/>
      <c r="T244" s="76"/>
      <c r="U244" s="76"/>
      <c r="V244" s="79"/>
      <c r="W244" s="79"/>
    </row>
    <row r="245" spans="6:23" x14ac:dyDescent="0.2">
      <c r="F245" s="81"/>
      <c r="G245" s="81"/>
      <c r="H245" s="82"/>
      <c r="I245" s="79"/>
      <c r="J245" s="79"/>
      <c r="K245" s="83"/>
      <c r="L245" s="76"/>
      <c r="M245" s="87"/>
      <c r="N245" s="76"/>
      <c r="O245" s="87"/>
      <c r="P245" s="78"/>
      <c r="Q245" s="76"/>
      <c r="R245" s="76"/>
      <c r="S245" s="77"/>
      <c r="T245" s="76"/>
      <c r="U245" s="76"/>
      <c r="V245" s="79"/>
      <c r="W245" s="79"/>
    </row>
    <row r="246" spans="6:23" x14ac:dyDescent="0.2">
      <c r="F246" s="81"/>
      <c r="G246" s="81"/>
      <c r="H246" s="82"/>
      <c r="I246" s="79"/>
      <c r="J246" s="79"/>
      <c r="K246" s="83"/>
      <c r="L246" s="76"/>
      <c r="M246" s="87"/>
      <c r="N246" s="76"/>
      <c r="O246" s="87"/>
      <c r="P246" s="78"/>
      <c r="Q246" s="76"/>
      <c r="R246" s="76"/>
      <c r="S246" s="77"/>
      <c r="T246" s="76"/>
      <c r="U246" s="76"/>
      <c r="V246" s="79"/>
      <c r="W246" s="79"/>
    </row>
    <row r="247" spans="6:23" x14ac:dyDescent="0.2">
      <c r="F247" s="81"/>
      <c r="G247" s="81"/>
      <c r="H247" s="82"/>
      <c r="I247" s="79"/>
      <c r="J247" s="79"/>
      <c r="K247" s="83"/>
      <c r="L247" s="76"/>
      <c r="M247" s="87"/>
      <c r="N247" s="76"/>
      <c r="O247" s="87"/>
      <c r="P247" s="78"/>
      <c r="Q247" s="76"/>
      <c r="R247" s="76"/>
      <c r="S247" s="77"/>
      <c r="T247" s="76"/>
      <c r="U247" s="76"/>
      <c r="V247" s="79"/>
      <c r="W247" s="79"/>
    </row>
    <row r="248" spans="6:23" x14ac:dyDescent="0.2">
      <c r="F248" s="81"/>
      <c r="G248" s="81"/>
      <c r="H248" s="82"/>
      <c r="I248" s="79"/>
      <c r="J248" s="79"/>
      <c r="K248" s="83"/>
      <c r="L248" s="76"/>
      <c r="M248" s="87"/>
      <c r="N248" s="76"/>
      <c r="O248" s="87"/>
      <c r="P248" s="78"/>
      <c r="Q248" s="76"/>
      <c r="R248" s="76"/>
      <c r="S248" s="77"/>
      <c r="T248" s="76"/>
      <c r="U248" s="76"/>
      <c r="V248" s="79"/>
      <c r="W248" s="79"/>
    </row>
    <row r="249" spans="6:23" x14ac:dyDescent="0.2">
      <c r="F249" s="81"/>
      <c r="G249" s="81"/>
      <c r="H249" s="82"/>
      <c r="I249" s="79"/>
      <c r="J249" s="79"/>
      <c r="K249" s="83"/>
      <c r="L249" s="76"/>
      <c r="M249" s="87"/>
      <c r="N249" s="76"/>
      <c r="O249" s="87"/>
      <c r="P249" s="78"/>
      <c r="Q249" s="76"/>
      <c r="R249" s="76"/>
      <c r="S249" s="77"/>
      <c r="T249" s="76"/>
      <c r="U249" s="76"/>
      <c r="V249" s="79"/>
      <c r="W249" s="79"/>
    </row>
    <row r="250" spans="6:23" x14ac:dyDescent="0.2">
      <c r="F250" s="81"/>
      <c r="G250" s="81"/>
      <c r="H250" s="82"/>
      <c r="I250" s="79"/>
      <c r="J250" s="79"/>
      <c r="K250" s="83"/>
      <c r="L250" s="76"/>
      <c r="M250" s="87"/>
      <c r="N250" s="76"/>
      <c r="O250" s="87"/>
      <c r="P250" s="78"/>
      <c r="Q250" s="76"/>
      <c r="R250" s="76"/>
      <c r="S250" s="77"/>
      <c r="T250" s="76"/>
      <c r="U250" s="76"/>
      <c r="V250" s="79"/>
      <c r="W250" s="79"/>
    </row>
    <row r="251" spans="6:23" x14ac:dyDescent="0.2">
      <c r="F251" s="81"/>
      <c r="G251" s="81"/>
      <c r="H251" s="82"/>
      <c r="I251" s="79"/>
      <c r="J251" s="79"/>
      <c r="K251" s="83"/>
      <c r="L251" s="76"/>
      <c r="M251" s="87"/>
      <c r="N251" s="76"/>
      <c r="O251" s="87"/>
      <c r="P251" s="78"/>
      <c r="Q251" s="76"/>
      <c r="R251" s="76"/>
      <c r="S251" s="77"/>
      <c r="T251" s="76"/>
      <c r="U251" s="76"/>
      <c r="V251" s="79"/>
      <c r="W251" s="79"/>
    </row>
    <row r="252" spans="6:23" x14ac:dyDescent="0.2">
      <c r="F252" s="81"/>
      <c r="G252" s="81"/>
      <c r="H252" s="82"/>
      <c r="I252" s="79"/>
      <c r="J252" s="79"/>
      <c r="K252" s="83"/>
      <c r="L252" s="76"/>
      <c r="M252" s="87"/>
      <c r="N252" s="76"/>
      <c r="O252" s="87"/>
      <c r="P252" s="78"/>
      <c r="Q252" s="76"/>
      <c r="R252" s="76"/>
      <c r="S252" s="77"/>
      <c r="T252" s="76"/>
      <c r="U252" s="76"/>
      <c r="V252" s="79"/>
      <c r="W252" s="79"/>
    </row>
    <row r="253" spans="6:23" x14ac:dyDescent="0.2">
      <c r="F253" s="81"/>
      <c r="G253" s="81"/>
      <c r="H253" s="82"/>
      <c r="I253" s="79"/>
      <c r="J253" s="79"/>
      <c r="K253" s="83"/>
      <c r="L253" s="76"/>
      <c r="M253" s="87"/>
      <c r="N253" s="76"/>
      <c r="O253" s="87"/>
      <c r="P253" s="78"/>
      <c r="Q253" s="76"/>
      <c r="R253" s="76"/>
      <c r="S253" s="77"/>
      <c r="T253" s="76"/>
      <c r="U253" s="76"/>
      <c r="V253" s="79"/>
      <c r="W253" s="79"/>
    </row>
    <row r="254" spans="6:23" x14ac:dyDescent="0.2">
      <c r="F254" s="81"/>
      <c r="G254" s="81"/>
      <c r="H254" s="82"/>
      <c r="I254" s="79"/>
      <c r="J254" s="79"/>
      <c r="K254" s="83"/>
      <c r="L254" s="76"/>
      <c r="M254" s="87"/>
      <c r="N254" s="76"/>
      <c r="O254" s="87"/>
      <c r="P254" s="78"/>
      <c r="Q254" s="76"/>
      <c r="R254" s="76"/>
      <c r="S254" s="77"/>
      <c r="T254" s="76"/>
      <c r="U254" s="76"/>
      <c r="V254" s="79"/>
      <c r="W254" s="79"/>
    </row>
    <row r="255" spans="6:23" x14ac:dyDescent="0.2">
      <c r="F255" s="81"/>
      <c r="G255" s="81"/>
      <c r="H255" s="82"/>
      <c r="I255" s="79"/>
      <c r="J255" s="79"/>
      <c r="K255" s="83"/>
      <c r="L255" s="76"/>
      <c r="M255" s="87"/>
      <c r="N255" s="76"/>
      <c r="O255" s="87"/>
      <c r="P255" s="78"/>
      <c r="Q255" s="76"/>
      <c r="R255" s="76"/>
      <c r="S255" s="77"/>
      <c r="T255" s="76"/>
      <c r="U255" s="76"/>
      <c r="V255" s="79"/>
      <c r="W255" s="79"/>
    </row>
    <row r="256" spans="6:23" x14ac:dyDescent="0.2">
      <c r="F256" s="81"/>
      <c r="G256" s="81"/>
      <c r="H256" s="82"/>
      <c r="I256" s="79"/>
      <c r="J256" s="79"/>
      <c r="K256" s="83"/>
      <c r="L256" s="76"/>
      <c r="M256" s="87"/>
      <c r="N256" s="76"/>
      <c r="O256" s="87"/>
      <c r="P256" s="78"/>
      <c r="Q256" s="76"/>
      <c r="R256" s="76"/>
      <c r="S256" s="77"/>
      <c r="T256" s="76"/>
      <c r="U256" s="76"/>
      <c r="V256" s="79"/>
      <c r="W256" s="79"/>
    </row>
    <row r="257" spans="6:23" x14ac:dyDescent="0.2">
      <c r="F257" s="81"/>
      <c r="G257" s="81"/>
      <c r="H257" s="82"/>
      <c r="I257" s="79"/>
      <c r="J257" s="79"/>
      <c r="K257" s="83"/>
      <c r="L257" s="76"/>
      <c r="M257" s="87"/>
      <c r="N257" s="76"/>
      <c r="O257" s="87"/>
      <c r="P257" s="78"/>
      <c r="Q257" s="76"/>
      <c r="R257" s="76"/>
      <c r="S257" s="77"/>
      <c r="T257" s="76"/>
      <c r="U257" s="76"/>
      <c r="V257" s="79"/>
      <c r="W257" s="79"/>
    </row>
    <row r="258" spans="6:23" x14ac:dyDescent="0.2">
      <c r="F258" s="81"/>
      <c r="G258" s="81"/>
      <c r="H258" s="82"/>
      <c r="I258" s="79"/>
      <c r="J258" s="79"/>
      <c r="K258" s="83"/>
      <c r="L258" s="76"/>
      <c r="M258" s="87"/>
      <c r="N258" s="76"/>
      <c r="O258" s="87"/>
      <c r="P258" s="78"/>
      <c r="Q258" s="76"/>
      <c r="R258" s="76"/>
      <c r="S258" s="77"/>
      <c r="T258" s="76"/>
      <c r="U258" s="76"/>
      <c r="V258" s="79"/>
      <c r="W258" s="79"/>
    </row>
    <row r="259" spans="6:23" x14ac:dyDescent="0.2">
      <c r="F259" s="81"/>
      <c r="G259" s="81"/>
      <c r="H259" s="82"/>
      <c r="I259" s="79"/>
      <c r="J259" s="79"/>
      <c r="K259" s="83"/>
      <c r="L259" s="76"/>
      <c r="M259" s="87"/>
      <c r="N259" s="76"/>
      <c r="O259" s="87"/>
      <c r="P259" s="78"/>
      <c r="Q259" s="76"/>
      <c r="R259" s="76"/>
      <c r="S259" s="77"/>
      <c r="T259" s="76"/>
      <c r="U259" s="76"/>
      <c r="V259" s="79"/>
      <c r="W259" s="79"/>
    </row>
    <row r="260" spans="6:23" x14ac:dyDescent="0.2">
      <c r="F260" s="81"/>
      <c r="G260" s="81"/>
      <c r="H260" s="82"/>
      <c r="I260" s="79"/>
      <c r="J260" s="79"/>
      <c r="K260" s="83"/>
      <c r="L260" s="76"/>
      <c r="M260" s="87"/>
      <c r="N260" s="76"/>
      <c r="O260" s="87"/>
      <c r="P260" s="78"/>
      <c r="Q260" s="76"/>
      <c r="R260" s="76"/>
      <c r="S260" s="77"/>
      <c r="T260" s="76"/>
      <c r="U260" s="76"/>
      <c r="V260" s="79"/>
      <c r="W260" s="79"/>
    </row>
    <row r="261" spans="6:23" x14ac:dyDescent="0.2">
      <c r="F261" s="81"/>
      <c r="G261" s="81"/>
      <c r="H261" s="82"/>
      <c r="I261" s="79"/>
      <c r="J261" s="79"/>
      <c r="K261" s="83"/>
      <c r="L261" s="76"/>
      <c r="M261" s="87"/>
      <c r="N261" s="76"/>
      <c r="O261" s="87"/>
      <c r="P261" s="78"/>
      <c r="Q261" s="76"/>
      <c r="R261" s="76"/>
      <c r="S261" s="77"/>
      <c r="T261" s="76"/>
      <c r="U261" s="76"/>
      <c r="V261" s="79"/>
      <c r="W261" s="79"/>
    </row>
    <row r="262" spans="6:23" x14ac:dyDescent="0.2">
      <c r="F262" s="81"/>
      <c r="G262" s="81"/>
      <c r="H262" s="82"/>
      <c r="I262" s="79"/>
      <c r="J262" s="79"/>
      <c r="K262" s="83"/>
      <c r="L262" s="76"/>
      <c r="M262" s="87"/>
      <c r="N262" s="76"/>
      <c r="O262" s="87"/>
      <c r="P262" s="78"/>
      <c r="Q262" s="76"/>
      <c r="R262" s="76"/>
      <c r="S262" s="77"/>
      <c r="T262" s="76"/>
      <c r="U262" s="76"/>
      <c r="V262" s="79"/>
      <c r="W262" s="79"/>
    </row>
    <row r="263" spans="6:23" x14ac:dyDescent="0.2">
      <c r="F263" s="81"/>
      <c r="G263" s="81"/>
      <c r="H263" s="82"/>
      <c r="I263" s="79"/>
      <c r="J263" s="79"/>
      <c r="K263" s="83"/>
      <c r="L263" s="76"/>
      <c r="M263" s="87"/>
      <c r="N263" s="76"/>
      <c r="O263" s="87"/>
      <c r="P263" s="78"/>
      <c r="Q263" s="76"/>
      <c r="R263" s="76"/>
      <c r="S263" s="77"/>
      <c r="T263" s="76"/>
      <c r="U263" s="76"/>
      <c r="V263" s="79"/>
      <c r="W263" s="79"/>
    </row>
    <row r="264" spans="6:23" x14ac:dyDescent="0.2">
      <c r="F264" s="81"/>
      <c r="G264" s="81"/>
      <c r="H264" s="82"/>
      <c r="I264" s="79"/>
      <c r="J264" s="79"/>
      <c r="K264" s="83"/>
      <c r="L264" s="76"/>
      <c r="M264" s="87"/>
      <c r="N264" s="76"/>
      <c r="O264" s="87"/>
      <c r="P264" s="78"/>
      <c r="Q264" s="76"/>
      <c r="R264" s="76"/>
      <c r="S264" s="77"/>
      <c r="T264" s="76"/>
      <c r="U264" s="76"/>
      <c r="V264" s="79"/>
      <c r="W264" s="79"/>
    </row>
    <row r="265" spans="6:23" x14ac:dyDescent="0.2">
      <c r="F265" s="81"/>
      <c r="G265" s="81"/>
      <c r="H265" s="82"/>
      <c r="I265" s="79"/>
      <c r="J265" s="79"/>
      <c r="K265" s="83"/>
      <c r="L265" s="76"/>
      <c r="M265" s="87"/>
      <c r="N265" s="76"/>
      <c r="O265" s="87"/>
      <c r="P265" s="78"/>
      <c r="Q265" s="76"/>
      <c r="R265" s="76"/>
      <c r="S265" s="77"/>
      <c r="T265" s="76"/>
      <c r="U265" s="76"/>
      <c r="V265" s="79"/>
      <c r="W265" s="79"/>
    </row>
    <row r="266" spans="6:23" x14ac:dyDescent="0.2">
      <c r="F266" s="81"/>
      <c r="G266" s="81"/>
      <c r="H266" s="82"/>
      <c r="I266" s="79"/>
      <c r="J266" s="79"/>
      <c r="K266" s="83"/>
      <c r="L266" s="76"/>
      <c r="M266" s="87"/>
      <c r="N266" s="76"/>
      <c r="O266" s="87"/>
      <c r="P266" s="78"/>
      <c r="Q266" s="76"/>
      <c r="R266" s="76"/>
      <c r="S266" s="77"/>
      <c r="T266" s="76"/>
      <c r="U266" s="76"/>
      <c r="V266" s="79"/>
      <c r="W266" s="79"/>
    </row>
    <row r="267" spans="6:23" x14ac:dyDescent="0.2">
      <c r="F267" s="81"/>
      <c r="G267" s="81"/>
      <c r="H267" s="82"/>
      <c r="I267" s="79"/>
      <c r="J267" s="79"/>
      <c r="K267" s="83"/>
      <c r="L267" s="76"/>
      <c r="M267" s="87"/>
      <c r="N267" s="76"/>
      <c r="O267" s="87"/>
      <c r="P267" s="78"/>
      <c r="Q267" s="76"/>
      <c r="R267" s="76"/>
      <c r="S267" s="77"/>
      <c r="T267" s="76"/>
      <c r="U267" s="76"/>
      <c r="V267" s="79"/>
      <c r="W267" s="79"/>
    </row>
    <row r="268" spans="6:23" x14ac:dyDescent="0.2">
      <c r="F268" s="81"/>
      <c r="G268" s="81"/>
      <c r="H268" s="82"/>
      <c r="I268" s="79"/>
      <c r="J268" s="79"/>
      <c r="K268" s="83"/>
      <c r="L268" s="76"/>
      <c r="M268" s="87"/>
      <c r="N268" s="76"/>
      <c r="O268" s="87"/>
      <c r="P268" s="78"/>
      <c r="Q268" s="76"/>
      <c r="R268" s="76"/>
      <c r="S268" s="77"/>
      <c r="T268" s="76"/>
      <c r="U268" s="76"/>
      <c r="V268" s="79"/>
      <c r="W268" s="79"/>
    </row>
    <row r="269" spans="6:23" x14ac:dyDescent="0.2">
      <c r="F269" s="81"/>
      <c r="G269" s="81"/>
      <c r="H269" s="82"/>
      <c r="I269" s="79"/>
      <c r="J269" s="79"/>
      <c r="K269" s="83"/>
      <c r="L269" s="76"/>
      <c r="M269" s="87"/>
      <c r="N269" s="76"/>
      <c r="O269" s="87"/>
      <c r="P269" s="78"/>
      <c r="Q269" s="76"/>
      <c r="R269" s="76"/>
      <c r="S269" s="77"/>
      <c r="T269" s="76"/>
      <c r="U269" s="76"/>
      <c r="V269" s="79"/>
      <c r="W269" s="79"/>
    </row>
    <row r="270" spans="6:23" x14ac:dyDescent="0.2">
      <c r="F270" s="81"/>
      <c r="G270" s="81"/>
      <c r="H270" s="82"/>
      <c r="I270" s="79"/>
      <c r="J270" s="79"/>
      <c r="K270" s="83"/>
      <c r="L270" s="76"/>
      <c r="M270" s="87"/>
      <c r="N270" s="76"/>
      <c r="O270" s="87"/>
      <c r="P270" s="78"/>
      <c r="Q270" s="76"/>
      <c r="R270" s="76"/>
      <c r="S270" s="77"/>
      <c r="T270" s="76"/>
      <c r="U270" s="76"/>
      <c r="V270" s="79"/>
      <c r="W270" s="79"/>
    </row>
    <row r="271" spans="6:23" x14ac:dyDescent="0.2">
      <c r="F271" s="81"/>
      <c r="G271" s="81"/>
      <c r="H271" s="82"/>
      <c r="I271" s="79"/>
      <c r="J271" s="79"/>
      <c r="K271" s="83"/>
      <c r="L271" s="76"/>
      <c r="M271" s="87"/>
      <c r="N271" s="76"/>
      <c r="O271" s="87"/>
      <c r="P271" s="78"/>
      <c r="Q271" s="76"/>
      <c r="R271" s="76"/>
      <c r="S271" s="77"/>
      <c r="T271" s="76"/>
      <c r="U271" s="76"/>
      <c r="V271" s="79"/>
      <c r="W271" s="79"/>
    </row>
    <row r="272" spans="6:23" x14ac:dyDescent="0.2">
      <c r="F272" s="81"/>
      <c r="G272" s="81"/>
      <c r="H272" s="82"/>
      <c r="I272" s="79"/>
      <c r="J272" s="79"/>
      <c r="K272" s="83"/>
      <c r="L272" s="76"/>
      <c r="M272" s="87"/>
      <c r="N272" s="76"/>
      <c r="O272" s="87"/>
      <c r="P272" s="78"/>
      <c r="Q272" s="76"/>
      <c r="R272" s="76"/>
      <c r="S272" s="77"/>
      <c r="T272" s="76"/>
      <c r="U272" s="76"/>
      <c r="V272" s="79"/>
      <c r="W272" s="79"/>
    </row>
    <row r="273" spans="6:23" x14ac:dyDescent="0.2">
      <c r="F273" s="81"/>
      <c r="G273" s="81"/>
      <c r="H273" s="82"/>
      <c r="I273" s="79"/>
      <c r="J273" s="79"/>
      <c r="K273" s="83"/>
      <c r="L273" s="76"/>
      <c r="M273" s="87"/>
      <c r="N273" s="76"/>
      <c r="O273" s="87"/>
      <c r="P273" s="78"/>
      <c r="Q273" s="76"/>
      <c r="R273" s="76"/>
      <c r="S273" s="77"/>
      <c r="T273" s="76"/>
      <c r="U273" s="76"/>
      <c r="V273" s="79"/>
      <c r="W273" s="79"/>
    </row>
    <row r="274" spans="6:23" x14ac:dyDescent="0.2">
      <c r="F274" s="81"/>
      <c r="G274" s="81"/>
      <c r="H274" s="82"/>
      <c r="I274" s="79"/>
      <c r="J274" s="79"/>
      <c r="K274" s="83"/>
      <c r="L274" s="76"/>
      <c r="M274" s="87"/>
      <c r="N274" s="76"/>
      <c r="O274" s="87"/>
      <c r="P274" s="78"/>
      <c r="Q274" s="76"/>
      <c r="R274" s="76"/>
      <c r="S274" s="77"/>
      <c r="T274" s="76"/>
      <c r="U274" s="76"/>
      <c r="V274" s="79"/>
      <c r="W274" s="79"/>
    </row>
    <row r="275" spans="6:23" x14ac:dyDescent="0.2">
      <c r="F275" s="81"/>
      <c r="G275" s="81"/>
      <c r="H275" s="82"/>
      <c r="I275" s="79"/>
      <c r="J275" s="79"/>
      <c r="K275" s="83"/>
      <c r="L275" s="76"/>
      <c r="M275" s="87"/>
      <c r="N275" s="76"/>
      <c r="O275" s="87"/>
      <c r="P275" s="78"/>
      <c r="Q275" s="76"/>
      <c r="R275" s="76"/>
      <c r="S275" s="77"/>
      <c r="T275" s="76"/>
      <c r="U275" s="76"/>
      <c r="V275" s="79"/>
      <c r="W275" s="79"/>
    </row>
    <row r="276" spans="6:23" x14ac:dyDescent="0.2">
      <c r="F276" s="81"/>
      <c r="G276" s="81"/>
      <c r="H276" s="82"/>
      <c r="I276" s="79"/>
      <c r="J276" s="79"/>
      <c r="K276" s="83"/>
      <c r="L276" s="76"/>
      <c r="M276" s="87"/>
      <c r="N276" s="76"/>
      <c r="O276" s="87"/>
      <c r="P276" s="78"/>
      <c r="Q276" s="76"/>
      <c r="R276" s="76"/>
      <c r="S276" s="77"/>
      <c r="T276" s="76"/>
      <c r="U276" s="76"/>
      <c r="V276" s="79"/>
      <c r="W276" s="79"/>
    </row>
    <row r="277" spans="6:23" x14ac:dyDescent="0.2">
      <c r="F277" s="81"/>
      <c r="G277" s="81"/>
      <c r="H277" s="82"/>
      <c r="I277" s="79"/>
      <c r="J277" s="79"/>
      <c r="K277" s="83"/>
      <c r="L277" s="76"/>
      <c r="M277" s="87"/>
      <c r="N277" s="76"/>
      <c r="O277" s="87"/>
      <c r="P277" s="78"/>
      <c r="Q277" s="76"/>
      <c r="R277" s="76"/>
      <c r="S277" s="77"/>
      <c r="T277" s="76"/>
      <c r="U277" s="76"/>
      <c r="V277" s="79"/>
      <c r="W277" s="79"/>
    </row>
    <row r="278" spans="6:23" x14ac:dyDescent="0.2">
      <c r="F278" s="81"/>
      <c r="G278" s="81"/>
      <c r="H278" s="82"/>
      <c r="I278" s="79"/>
      <c r="J278" s="79"/>
      <c r="K278" s="83"/>
      <c r="L278" s="76"/>
      <c r="M278" s="87"/>
      <c r="N278" s="76"/>
      <c r="O278" s="87"/>
      <c r="P278" s="78"/>
      <c r="Q278" s="76"/>
      <c r="R278" s="76"/>
      <c r="S278" s="77"/>
      <c r="T278" s="76"/>
      <c r="U278" s="76"/>
      <c r="V278" s="79"/>
      <c r="W278" s="79"/>
    </row>
    <row r="279" spans="6:23" x14ac:dyDescent="0.2">
      <c r="F279" s="81"/>
      <c r="G279" s="81"/>
      <c r="H279" s="82"/>
      <c r="I279" s="79"/>
      <c r="J279" s="79"/>
      <c r="K279" s="83"/>
      <c r="L279" s="76"/>
      <c r="M279" s="87"/>
      <c r="N279" s="76"/>
      <c r="O279" s="87"/>
      <c r="P279" s="78"/>
      <c r="Q279" s="76"/>
      <c r="R279" s="76"/>
      <c r="S279" s="77"/>
      <c r="T279" s="76"/>
      <c r="U279" s="76"/>
      <c r="V279" s="79"/>
      <c r="W279" s="79"/>
    </row>
    <row r="280" spans="6:23" x14ac:dyDescent="0.2">
      <c r="F280" s="81"/>
      <c r="G280" s="81"/>
      <c r="H280" s="82"/>
      <c r="I280" s="79"/>
      <c r="J280" s="79"/>
      <c r="K280" s="83"/>
      <c r="L280" s="76"/>
      <c r="M280" s="87"/>
      <c r="N280" s="76"/>
      <c r="O280" s="87"/>
      <c r="P280" s="78"/>
      <c r="Q280" s="76"/>
      <c r="R280" s="76"/>
      <c r="S280" s="77"/>
      <c r="T280" s="76"/>
      <c r="U280" s="76"/>
      <c r="V280" s="79"/>
      <c r="W280" s="79"/>
    </row>
    <row r="281" spans="6:23" x14ac:dyDescent="0.2">
      <c r="F281" s="81"/>
      <c r="G281" s="81"/>
      <c r="H281" s="82"/>
      <c r="I281" s="79"/>
      <c r="J281" s="79"/>
      <c r="K281" s="83"/>
      <c r="L281" s="76"/>
      <c r="M281" s="87"/>
      <c r="N281" s="76"/>
      <c r="O281" s="87"/>
      <c r="P281" s="78"/>
      <c r="Q281" s="76"/>
      <c r="R281" s="76"/>
      <c r="S281" s="77"/>
      <c r="T281" s="76"/>
      <c r="U281" s="76"/>
      <c r="V281" s="79"/>
      <c r="W281" s="79"/>
    </row>
    <row r="282" spans="6:23" x14ac:dyDescent="0.2">
      <c r="F282" s="81"/>
      <c r="G282" s="81"/>
      <c r="H282" s="82"/>
      <c r="I282" s="79"/>
      <c r="J282" s="79"/>
      <c r="K282" s="83"/>
      <c r="L282" s="76"/>
      <c r="M282" s="87"/>
      <c r="N282" s="76"/>
      <c r="O282" s="87"/>
      <c r="P282" s="78"/>
      <c r="Q282" s="76"/>
      <c r="R282" s="76"/>
      <c r="S282" s="77"/>
      <c r="T282" s="76"/>
      <c r="U282" s="76"/>
      <c r="V282" s="79"/>
      <c r="W282" s="79"/>
    </row>
    <row r="283" spans="6:23" x14ac:dyDescent="0.2">
      <c r="F283" s="81"/>
      <c r="G283" s="81"/>
      <c r="H283" s="82"/>
      <c r="I283" s="79"/>
      <c r="J283" s="79"/>
      <c r="K283" s="83"/>
      <c r="L283" s="76"/>
      <c r="M283" s="87"/>
      <c r="N283" s="76"/>
      <c r="O283" s="87"/>
      <c r="P283" s="78"/>
      <c r="Q283" s="76"/>
      <c r="R283" s="76"/>
      <c r="S283" s="77"/>
      <c r="T283" s="76"/>
      <c r="U283" s="76"/>
      <c r="V283" s="79"/>
      <c r="W283" s="79"/>
    </row>
    <row r="284" spans="6:23" x14ac:dyDescent="0.2">
      <c r="F284" s="81"/>
      <c r="G284" s="81"/>
      <c r="H284" s="82"/>
      <c r="I284" s="79"/>
      <c r="J284" s="79"/>
      <c r="K284" s="83"/>
      <c r="L284" s="76"/>
      <c r="M284" s="87"/>
      <c r="N284" s="76"/>
      <c r="O284" s="87"/>
      <c r="P284" s="78"/>
      <c r="Q284" s="76"/>
      <c r="R284" s="76"/>
      <c r="S284" s="77"/>
      <c r="T284" s="76"/>
      <c r="U284" s="76"/>
      <c r="V284" s="79"/>
      <c r="W284" s="79"/>
    </row>
    <row r="285" spans="6:23" x14ac:dyDescent="0.2">
      <c r="F285" s="81"/>
      <c r="G285" s="81"/>
      <c r="H285" s="82"/>
      <c r="I285" s="79"/>
      <c r="J285" s="79"/>
      <c r="K285" s="83"/>
      <c r="L285" s="76"/>
      <c r="M285" s="87"/>
      <c r="N285" s="76"/>
      <c r="O285" s="87"/>
      <c r="P285" s="78"/>
      <c r="Q285" s="76"/>
      <c r="R285" s="76"/>
      <c r="S285" s="77"/>
      <c r="T285" s="76"/>
      <c r="U285" s="76"/>
      <c r="V285" s="79"/>
      <c r="W285" s="79"/>
    </row>
    <row r="286" spans="6:23" x14ac:dyDescent="0.2">
      <c r="F286" s="81"/>
      <c r="G286" s="81"/>
      <c r="H286" s="82"/>
      <c r="I286" s="79"/>
      <c r="J286" s="79"/>
      <c r="K286" s="83"/>
      <c r="L286" s="76"/>
      <c r="M286" s="87"/>
      <c r="N286" s="76"/>
      <c r="O286" s="87"/>
      <c r="P286" s="78"/>
      <c r="Q286" s="76"/>
      <c r="R286" s="76"/>
      <c r="S286" s="77"/>
      <c r="T286" s="76"/>
      <c r="U286" s="76"/>
      <c r="V286" s="79"/>
      <c r="W286" s="79"/>
    </row>
    <row r="287" spans="6:23" x14ac:dyDescent="0.2">
      <c r="F287" s="81"/>
      <c r="G287" s="81"/>
      <c r="H287" s="82"/>
      <c r="I287" s="79"/>
      <c r="J287" s="79"/>
      <c r="K287" s="83"/>
      <c r="L287" s="76"/>
      <c r="M287" s="87"/>
      <c r="N287" s="76"/>
      <c r="O287" s="87"/>
      <c r="P287" s="78"/>
      <c r="Q287" s="76"/>
      <c r="R287" s="76"/>
      <c r="S287" s="77"/>
      <c r="T287" s="76"/>
      <c r="U287" s="76"/>
      <c r="V287" s="79"/>
      <c r="W287" s="79"/>
    </row>
    <row r="288" spans="6:23" x14ac:dyDescent="0.2">
      <c r="F288" s="81"/>
      <c r="G288" s="81"/>
      <c r="H288" s="82"/>
      <c r="I288" s="79"/>
      <c r="J288" s="79"/>
      <c r="K288" s="83"/>
      <c r="L288" s="76"/>
      <c r="M288" s="87"/>
      <c r="N288" s="76"/>
      <c r="O288" s="87"/>
      <c r="P288" s="78"/>
      <c r="Q288" s="76"/>
      <c r="R288" s="76"/>
      <c r="S288" s="77"/>
      <c r="T288" s="76"/>
      <c r="U288" s="76"/>
      <c r="V288" s="79"/>
      <c r="W288" s="79"/>
    </row>
    <row r="289" spans="6:23" x14ac:dyDescent="0.2">
      <c r="F289" s="81"/>
      <c r="G289" s="81"/>
      <c r="H289" s="82"/>
      <c r="I289" s="79"/>
      <c r="J289" s="79"/>
      <c r="K289" s="83"/>
      <c r="L289" s="76"/>
      <c r="M289" s="87"/>
      <c r="N289" s="76"/>
      <c r="O289" s="87"/>
      <c r="P289" s="78"/>
      <c r="Q289" s="76"/>
      <c r="R289" s="76"/>
      <c r="S289" s="77"/>
      <c r="T289" s="76"/>
      <c r="U289" s="76"/>
      <c r="V289" s="79"/>
      <c r="W289" s="79"/>
    </row>
    <row r="290" spans="6:23" x14ac:dyDescent="0.2">
      <c r="F290" s="81"/>
      <c r="G290" s="81"/>
      <c r="H290" s="82"/>
      <c r="I290" s="79"/>
      <c r="J290" s="79"/>
      <c r="K290" s="83"/>
      <c r="L290" s="76"/>
      <c r="M290" s="87"/>
      <c r="N290" s="76"/>
      <c r="O290" s="87"/>
      <c r="P290" s="78"/>
      <c r="Q290" s="76"/>
      <c r="R290" s="76"/>
      <c r="S290" s="77"/>
      <c r="T290" s="76"/>
      <c r="U290" s="76"/>
      <c r="V290" s="79"/>
      <c r="W290" s="79"/>
    </row>
    <row r="291" spans="6:23" x14ac:dyDescent="0.2">
      <c r="F291" s="81"/>
      <c r="G291" s="81"/>
      <c r="H291" s="82"/>
      <c r="I291" s="79"/>
      <c r="J291" s="79"/>
      <c r="K291" s="83"/>
      <c r="L291" s="76"/>
      <c r="M291" s="87"/>
      <c r="N291" s="76"/>
      <c r="O291" s="87"/>
      <c r="P291" s="78"/>
      <c r="Q291" s="76"/>
      <c r="R291" s="76"/>
      <c r="S291" s="77"/>
      <c r="T291" s="76"/>
      <c r="U291" s="76"/>
      <c r="V291" s="79"/>
      <c r="W291" s="79"/>
    </row>
    <row r="292" spans="6:23" x14ac:dyDescent="0.2">
      <c r="F292" s="81"/>
      <c r="G292" s="81"/>
      <c r="H292" s="82"/>
      <c r="I292" s="79"/>
      <c r="J292" s="79"/>
      <c r="K292" s="83"/>
      <c r="L292" s="76"/>
      <c r="M292" s="87"/>
      <c r="N292" s="76"/>
      <c r="O292" s="87"/>
      <c r="P292" s="78"/>
      <c r="Q292" s="76"/>
      <c r="R292" s="76"/>
      <c r="S292" s="77"/>
      <c r="T292" s="76"/>
      <c r="U292" s="76"/>
      <c r="V292" s="79"/>
      <c r="W292" s="79"/>
    </row>
    <row r="293" spans="6:23" x14ac:dyDescent="0.2">
      <c r="F293" s="81"/>
      <c r="G293" s="81"/>
      <c r="H293" s="82"/>
      <c r="I293" s="79"/>
      <c r="J293" s="79"/>
      <c r="K293" s="83"/>
      <c r="L293" s="76"/>
      <c r="M293" s="87"/>
      <c r="N293" s="76"/>
      <c r="O293" s="87"/>
      <c r="P293" s="78"/>
      <c r="Q293" s="76"/>
      <c r="R293" s="76"/>
      <c r="S293" s="77"/>
      <c r="T293" s="76"/>
      <c r="U293" s="76"/>
      <c r="V293" s="79"/>
      <c r="W293" s="79"/>
    </row>
    <row r="294" spans="6:23" x14ac:dyDescent="0.2">
      <c r="F294" s="81"/>
      <c r="G294" s="81"/>
      <c r="H294" s="82"/>
      <c r="I294" s="79"/>
      <c r="J294" s="79"/>
      <c r="K294" s="83"/>
      <c r="L294" s="76"/>
      <c r="M294" s="87"/>
      <c r="N294" s="76"/>
      <c r="O294" s="87"/>
      <c r="P294" s="78"/>
      <c r="Q294" s="76"/>
      <c r="R294" s="76"/>
      <c r="S294" s="77"/>
      <c r="T294" s="76"/>
      <c r="U294" s="76"/>
      <c r="V294" s="79"/>
      <c r="W294" s="79"/>
    </row>
    <row r="295" spans="6:23" x14ac:dyDescent="0.2">
      <c r="F295" s="81"/>
      <c r="G295" s="81"/>
      <c r="H295" s="82"/>
      <c r="I295" s="79"/>
      <c r="J295" s="79"/>
      <c r="K295" s="83"/>
      <c r="L295" s="76"/>
      <c r="M295" s="87"/>
      <c r="N295" s="76"/>
      <c r="O295" s="87"/>
      <c r="P295" s="78"/>
      <c r="Q295" s="76"/>
      <c r="R295" s="76"/>
      <c r="S295" s="77"/>
      <c r="T295" s="76"/>
      <c r="U295" s="76"/>
      <c r="V295" s="79"/>
      <c r="W295" s="79"/>
    </row>
    <row r="296" spans="6:23" x14ac:dyDescent="0.2">
      <c r="F296" s="81"/>
      <c r="G296" s="81"/>
      <c r="H296" s="82"/>
      <c r="I296" s="79"/>
      <c r="J296" s="79"/>
      <c r="K296" s="83"/>
      <c r="L296" s="76"/>
      <c r="M296" s="87"/>
      <c r="N296" s="76"/>
      <c r="O296" s="87"/>
      <c r="P296" s="78"/>
      <c r="Q296" s="76"/>
      <c r="R296" s="76"/>
      <c r="S296" s="77"/>
      <c r="T296" s="76"/>
      <c r="U296" s="76"/>
      <c r="V296" s="79"/>
      <c r="W296" s="79"/>
    </row>
    <row r="297" spans="6:23" x14ac:dyDescent="0.2">
      <c r="F297" s="81"/>
      <c r="G297" s="81"/>
      <c r="H297" s="82"/>
      <c r="I297" s="79"/>
      <c r="J297" s="79"/>
      <c r="K297" s="83"/>
      <c r="L297" s="76"/>
      <c r="M297" s="87"/>
      <c r="N297" s="76"/>
      <c r="O297" s="87"/>
      <c r="P297" s="78"/>
      <c r="Q297" s="76"/>
      <c r="R297" s="76"/>
      <c r="S297" s="77"/>
      <c r="T297" s="76"/>
      <c r="U297" s="76"/>
      <c r="V297" s="79"/>
      <c r="W297" s="79"/>
    </row>
    <row r="298" spans="6:23" x14ac:dyDescent="0.2">
      <c r="F298" s="81"/>
      <c r="G298" s="81"/>
      <c r="H298" s="82"/>
      <c r="I298" s="79"/>
      <c r="J298" s="79"/>
      <c r="K298" s="83"/>
      <c r="L298" s="76"/>
      <c r="M298" s="87"/>
      <c r="N298" s="76"/>
      <c r="O298" s="87"/>
      <c r="P298" s="78"/>
      <c r="Q298" s="76"/>
      <c r="R298" s="76"/>
      <c r="S298" s="77"/>
      <c r="T298" s="76"/>
      <c r="U298" s="76"/>
      <c r="V298" s="79"/>
      <c r="W298" s="79"/>
    </row>
    <row r="299" spans="6:23" x14ac:dyDescent="0.2">
      <c r="F299" s="81"/>
      <c r="G299" s="81"/>
      <c r="H299" s="82"/>
      <c r="I299" s="79"/>
      <c r="J299" s="79"/>
      <c r="K299" s="83"/>
      <c r="L299" s="76"/>
      <c r="M299" s="87"/>
      <c r="N299" s="76"/>
      <c r="O299" s="87"/>
      <c r="P299" s="78"/>
      <c r="Q299" s="76"/>
      <c r="R299" s="76"/>
      <c r="S299" s="77"/>
      <c r="T299" s="76"/>
      <c r="U299" s="76"/>
      <c r="V299" s="79"/>
      <c r="W299" s="79"/>
    </row>
    <row r="300" spans="6:23" x14ac:dyDescent="0.2">
      <c r="F300" s="81"/>
      <c r="G300" s="81"/>
      <c r="H300" s="82"/>
      <c r="I300" s="79"/>
      <c r="J300" s="79"/>
      <c r="K300" s="83"/>
      <c r="L300" s="76"/>
      <c r="M300" s="87"/>
      <c r="N300" s="76"/>
      <c r="O300" s="87"/>
      <c r="P300" s="78"/>
      <c r="Q300" s="76"/>
      <c r="R300" s="76"/>
      <c r="S300" s="77"/>
      <c r="T300" s="76"/>
      <c r="U300" s="76"/>
      <c r="V300" s="79"/>
      <c r="W300" s="79"/>
    </row>
    <row r="301" spans="6:23" x14ac:dyDescent="0.2">
      <c r="F301" s="81"/>
      <c r="G301" s="81"/>
      <c r="H301" s="82"/>
      <c r="I301" s="79"/>
      <c r="J301" s="79"/>
      <c r="K301" s="83"/>
      <c r="L301" s="76"/>
      <c r="M301" s="87"/>
      <c r="N301" s="76"/>
      <c r="O301" s="87"/>
      <c r="P301" s="78"/>
      <c r="Q301" s="76"/>
      <c r="R301" s="76"/>
      <c r="S301" s="77"/>
      <c r="T301" s="76"/>
      <c r="U301" s="76"/>
      <c r="V301" s="79"/>
      <c r="W301" s="79"/>
    </row>
    <row r="302" spans="6:23" x14ac:dyDescent="0.2">
      <c r="F302" s="81"/>
      <c r="G302" s="81"/>
      <c r="H302" s="82"/>
      <c r="I302" s="79"/>
      <c r="J302" s="79"/>
      <c r="K302" s="83"/>
      <c r="L302" s="76"/>
      <c r="M302" s="87"/>
      <c r="N302" s="76"/>
      <c r="O302" s="87"/>
      <c r="P302" s="78"/>
      <c r="Q302" s="76"/>
      <c r="R302" s="76"/>
      <c r="S302" s="77"/>
      <c r="T302" s="76"/>
      <c r="U302" s="76"/>
      <c r="V302" s="79"/>
      <c r="W302" s="79"/>
    </row>
    <row r="303" spans="6:23" x14ac:dyDescent="0.2">
      <c r="F303" s="81"/>
      <c r="G303" s="81"/>
      <c r="H303" s="82"/>
      <c r="I303" s="79"/>
      <c r="J303" s="79"/>
      <c r="K303" s="83"/>
      <c r="L303" s="76"/>
      <c r="M303" s="87"/>
      <c r="N303" s="76"/>
      <c r="O303" s="87"/>
      <c r="P303" s="78"/>
      <c r="Q303" s="76"/>
      <c r="R303" s="76"/>
      <c r="S303" s="77"/>
      <c r="T303" s="76"/>
      <c r="U303" s="76"/>
      <c r="V303" s="79"/>
      <c r="W303" s="79"/>
    </row>
    <row r="304" spans="6:23" x14ac:dyDescent="0.2">
      <c r="F304" s="81"/>
      <c r="G304" s="81"/>
      <c r="H304" s="82"/>
      <c r="I304" s="79"/>
      <c r="J304" s="79"/>
      <c r="K304" s="83"/>
      <c r="L304" s="76"/>
      <c r="M304" s="87"/>
      <c r="N304" s="76"/>
      <c r="O304" s="87"/>
      <c r="P304" s="78"/>
      <c r="Q304" s="76"/>
      <c r="R304" s="76"/>
      <c r="S304" s="77"/>
      <c r="T304" s="76"/>
      <c r="U304" s="76"/>
      <c r="V304" s="79"/>
      <c r="W304" s="79"/>
    </row>
    <row r="305" spans="6:23" x14ac:dyDescent="0.2">
      <c r="F305" s="81"/>
      <c r="G305" s="81"/>
      <c r="H305" s="82"/>
      <c r="I305" s="79"/>
      <c r="J305" s="79"/>
      <c r="K305" s="83"/>
      <c r="L305" s="76"/>
      <c r="M305" s="87"/>
      <c r="N305" s="76"/>
      <c r="O305" s="87"/>
      <c r="P305" s="78"/>
      <c r="Q305" s="76"/>
      <c r="R305" s="76"/>
      <c r="S305" s="77"/>
      <c r="T305" s="76"/>
      <c r="U305" s="76"/>
      <c r="V305" s="79"/>
      <c r="W305" s="79"/>
    </row>
    <row r="306" spans="6:23" x14ac:dyDescent="0.2">
      <c r="F306" s="81"/>
      <c r="G306" s="81"/>
      <c r="H306" s="82"/>
      <c r="I306" s="79"/>
      <c r="J306" s="79"/>
      <c r="K306" s="83"/>
      <c r="L306" s="76"/>
      <c r="M306" s="87"/>
      <c r="N306" s="76"/>
      <c r="O306" s="87"/>
      <c r="P306" s="78"/>
      <c r="Q306" s="76"/>
      <c r="R306" s="76"/>
      <c r="S306" s="77"/>
      <c r="T306" s="76"/>
      <c r="U306" s="76"/>
      <c r="V306" s="79"/>
      <c r="W306" s="79"/>
    </row>
    <row r="307" spans="6:23" x14ac:dyDescent="0.2">
      <c r="F307" s="81"/>
      <c r="G307" s="81"/>
      <c r="H307" s="82"/>
      <c r="I307" s="79"/>
      <c r="J307" s="79"/>
      <c r="K307" s="83"/>
      <c r="L307" s="76"/>
      <c r="M307" s="87"/>
      <c r="N307" s="76"/>
      <c r="O307" s="87"/>
      <c r="P307" s="78"/>
      <c r="Q307" s="76"/>
      <c r="R307" s="76"/>
      <c r="S307" s="77"/>
      <c r="T307" s="76"/>
      <c r="U307" s="76"/>
      <c r="V307" s="79"/>
      <c r="W307" s="79"/>
    </row>
    <row r="308" spans="6:23" x14ac:dyDescent="0.2">
      <c r="F308" s="81"/>
      <c r="G308" s="81"/>
      <c r="H308" s="82"/>
      <c r="I308" s="79"/>
      <c r="J308" s="79"/>
      <c r="K308" s="83"/>
      <c r="L308" s="76"/>
      <c r="M308" s="87"/>
      <c r="N308" s="76"/>
      <c r="O308" s="87"/>
      <c r="P308" s="78"/>
      <c r="Q308" s="76"/>
      <c r="R308" s="76"/>
      <c r="S308" s="77"/>
      <c r="T308" s="76"/>
      <c r="U308" s="76"/>
      <c r="V308" s="79"/>
      <c r="W308" s="79"/>
    </row>
    <row r="309" spans="6:23" x14ac:dyDescent="0.2">
      <c r="F309" s="81"/>
      <c r="G309" s="81"/>
      <c r="H309" s="82"/>
      <c r="I309" s="79"/>
      <c r="J309" s="79"/>
      <c r="K309" s="83"/>
      <c r="L309" s="76"/>
      <c r="M309" s="87"/>
      <c r="N309" s="76"/>
      <c r="O309" s="87"/>
      <c r="P309" s="78"/>
      <c r="Q309" s="76"/>
      <c r="R309" s="76"/>
      <c r="S309" s="77"/>
      <c r="T309" s="76"/>
      <c r="U309" s="76"/>
      <c r="V309" s="79"/>
      <c r="W309" s="79"/>
    </row>
    <row r="310" spans="6:23" x14ac:dyDescent="0.2">
      <c r="F310" s="81"/>
      <c r="G310" s="81"/>
      <c r="H310" s="82"/>
      <c r="I310" s="79"/>
      <c r="J310" s="79"/>
      <c r="K310" s="83"/>
      <c r="L310" s="76"/>
      <c r="M310" s="87"/>
      <c r="N310" s="76"/>
      <c r="O310" s="87"/>
      <c r="P310" s="78"/>
      <c r="Q310" s="76"/>
      <c r="R310" s="76"/>
      <c r="S310" s="77"/>
      <c r="T310" s="76"/>
      <c r="U310" s="76"/>
      <c r="V310" s="79"/>
      <c r="W310" s="79"/>
    </row>
    <row r="311" spans="6:23" x14ac:dyDescent="0.2">
      <c r="F311" s="81"/>
      <c r="G311" s="81"/>
      <c r="H311" s="82"/>
      <c r="I311" s="79"/>
      <c r="J311" s="79"/>
      <c r="K311" s="83"/>
      <c r="L311" s="76"/>
      <c r="M311" s="87"/>
      <c r="N311" s="76"/>
      <c r="O311" s="87"/>
      <c r="P311" s="78"/>
      <c r="Q311" s="76"/>
      <c r="R311" s="76"/>
      <c r="S311" s="77"/>
      <c r="T311" s="76"/>
      <c r="U311" s="76"/>
      <c r="V311" s="79"/>
      <c r="W311" s="79"/>
    </row>
    <row r="312" spans="6:23" x14ac:dyDescent="0.2">
      <c r="F312" s="81"/>
      <c r="G312" s="81"/>
      <c r="H312" s="82"/>
      <c r="I312" s="79"/>
      <c r="J312" s="79"/>
      <c r="K312" s="83"/>
      <c r="L312" s="76"/>
      <c r="M312" s="87"/>
      <c r="N312" s="76"/>
      <c r="O312" s="87"/>
      <c r="P312" s="78"/>
      <c r="Q312" s="76"/>
      <c r="R312" s="76"/>
      <c r="S312" s="77"/>
      <c r="T312" s="76"/>
      <c r="U312" s="76"/>
      <c r="V312" s="79"/>
      <c r="W312" s="79"/>
    </row>
    <row r="313" spans="6:23" x14ac:dyDescent="0.2">
      <c r="F313" s="81"/>
      <c r="G313" s="81"/>
      <c r="H313" s="82"/>
      <c r="I313" s="79"/>
      <c r="J313" s="79"/>
      <c r="K313" s="83"/>
      <c r="L313" s="76"/>
      <c r="M313" s="87"/>
      <c r="N313" s="76"/>
      <c r="O313" s="87"/>
      <c r="P313" s="78"/>
      <c r="Q313" s="76"/>
      <c r="R313" s="76"/>
      <c r="S313" s="77"/>
      <c r="T313" s="76"/>
      <c r="U313" s="76"/>
      <c r="V313" s="79"/>
      <c r="W313" s="79"/>
    </row>
    <row r="314" spans="6:23" x14ac:dyDescent="0.2">
      <c r="F314" s="81"/>
      <c r="G314" s="81"/>
      <c r="H314" s="82"/>
      <c r="I314" s="79"/>
      <c r="J314" s="79"/>
      <c r="K314" s="83"/>
      <c r="L314" s="76"/>
      <c r="M314" s="87"/>
      <c r="N314" s="76"/>
      <c r="O314" s="87"/>
      <c r="P314" s="78"/>
      <c r="Q314" s="76"/>
      <c r="R314" s="76"/>
      <c r="S314" s="77"/>
      <c r="T314" s="76"/>
      <c r="U314" s="76"/>
      <c r="V314" s="79"/>
      <c r="W314" s="79"/>
    </row>
    <row r="315" spans="6:23" x14ac:dyDescent="0.2">
      <c r="F315" s="81"/>
      <c r="G315" s="81"/>
      <c r="H315" s="82"/>
      <c r="I315" s="79"/>
      <c r="J315" s="79"/>
      <c r="K315" s="83"/>
      <c r="L315" s="76"/>
      <c r="M315" s="87"/>
      <c r="N315" s="76"/>
      <c r="O315" s="87"/>
      <c r="P315" s="78"/>
      <c r="Q315" s="76"/>
      <c r="R315" s="76"/>
      <c r="S315" s="77"/>
      <c r="T315" s="76"/>
      <c r="U315" s="76"/>
      <c r="V315" s="79"/>
      <c r="W315" s="79"/>
    </row>
    <row r="316" spans="6:23" x14ac:dyDescent="0.2">
      <c r="F316" s="81"/>
      <c r="G316" s="81"/>
      <c r="H316" s="82"/>
      <c r="I316" s="79"/>
      <c r="J316" s="79"/>
      <c r="K316" s="83"/>
      <c r="L316" s="76"/>
      <c r="M316" s="87"/>
      <c r="N316" s="76"/>
      <c r="O316" s="87"/>
      <c r="P316" s="78"/>
      <c r="Q316" s="76"/>
      <c r="R316" s="76"/>
      <c r="S316" s="77"/>
      <c r="T316" s="76"/>
      <c r="U316" s="76"/>
      <c r="V316" s="79"/>
      <c r="W316" s="79"/>
    </row>
    <row r="317" spans="6:23" x14ac:dyDescent="0.2">
      <c r="F317" s="81"/>
      <c r="G317" s="81"/>
      <c r="H317" s="82"/>
      <c r="I317" s="79"/>
      <c r="J317" s="79"/>
      <c r="K317" s="83"/>
      <c r="L317" s="76"/>
      <c r="M317" s="87"/>
      <c r="N317" s="76"/>
      <c r="O317" s="87"/>
      <c r="P317" s="78"/>
      <c r="Q317" s="76"/>
      <c r="R317" s="76"/>
      <c r="S317" s="77"/>
      <c r="T317" s="76"/>
      <c r="U317" s="76"/>
      <c r="V317" s="79"/>
      <c r="W317" s="79"/>
    </row>
    <row r="318" spans="6:23" x14ac:dyDescent="0.2">
      <c r="F318" s="81"/>
      <c r="G318" s="81"/>
      <c r="H318" s="82"/>
      <c r="I318" s="79"/>
      <c r="J318" s="79"/>
      <c r="K318" s="83"/>
      <c r="L318" s="76"/>
      <c r="M318" s="87"/>
      <c r="N318" s="76"/>
      <c r="O318" s="87"/>
      <c r="P318" s="78"/>
      <c r="Q318" s="76"/>
      <c r="R318" s="76"/>
      <c r="S318" s="77"/>
      <c r="T318" s="76"/>
      <c r="U318" s="76"/>
      <c r="V318" s="79"/>
      <c r="W318" s="79"/>
    </row>
    <row r="319" spans="6:23" x14ac:dyDescent="0.2">
      <c r="F319" s="81"/>
      <c r="G319" s="81"/>
      <c r="H319" s="82"/>
      <c r="I319" s="79"/>
      <c r="J319" s="79"/>
      <c r="K319" s="83"/>
      <c r="L319" s="76"/>
      <c r="M319" s="87"/>
      <c r="N319" s="76"/>
      <c r="O319" s="87"/>
      <c r="P319" s="78"/>
      <c r="Q319" s="76"/>
      <c r="R319" s="76"/>
      <c r="S319" s="77"/>
      <c r="T319" s="76"/>
      <c r="U319" s="76"/>
      <c r="V319" s="79"/>
      <c r="W319" s="79"/>
    </row>
    <row r="320" spans="6:23" x14ac:dyDescent="0.2">
      <c r="F320" s="81"/>
      <c r="G320" s="81"/>
      <c r="H320" s="82"/>
      <c r="I320" s="79"/>
      <c r="J320" s="79"/>
      <c r="K320" s="83"/>
      <c r="L320" s="76"/>
      <c r="M320" s="87"/>
      <c r="N320" s="76"/>
      <c r="O320" s="87"/>
      <c r="P320" s="78"/>
      <c r="Q320" s="76"/>
      <c r="R320" s="76"/>
      <c r="S320" s="77"/>
      <c r="T320" s="76"/>
      <c r="U320" s="76"/>
      <c r="V320" s="79"/>
      <c r="W320" s="79"/>
    </row>
    <row r="321" spans="6:23" x14ac:dyDescent="0.2">
      <c r="F321" s="81"/>
      <c r="G321" s="81"/>
      <c r="H321" s="82"/>
      <c r="I321" s="79"/>
      <c r="J321" s="79"/>
      <c r="K321" s="83"/>
      <c r="L321" s="76"/>
      <c r="M321" s="87"/>
      <c r="N321" s="76"/>
      <c r="O321" s="87"/>
      <c r="P321" s="78"/>
      <c r="Q321" s="76"/>
      <c r="R321" s="76"/>
      <c r="S321" s="77"/>
      <c r="T321" s="76"/>
      <c r="U321" s="76"/>
      <c r="V321" s="79"/>
      <c r="W321" s="79"/>
    </row>
    <row r="322" spans="6:23" x14ac:dyDescent="0.2">
      <c r="F322" s="81"/>
      <c r="G322" s="81"/>
      <c r="H322" s="82"/>
      <c r="I322" s="79"/>
      <c r="J322" s="79"/>
      <c r="K322" s="83"/>
      <c r="L322" s="76"/>
      <c r="M322" s="87"/>
      <c r="N322" s="76"/>
      <c r="O322" s="87"/>
      <c r="P322" s="78"/>
      <c r="Q322" s="76"/>
      <c r="R322" s="76"/>
      <c r="S322" s="77"/>
      <c r="T322" s="76"/>
      <c r="U322" s="76"/>
      <c r="V322" s="79"/>
      <c r="W322" s="79"/>
    </row>
    <row r="323" spans="6:23" x14ac:dyDescent="0.2">
      <c r="F323" s="81"/>
      <c r="G323" s="81"/>
      <c r="H323" s="82"/>
      <c r="I323" s="79"/>
      <c r="J323" s="79"/>
      <c r="K323" s="83"/>
      <c r="L323" s="76"/>
      <c r="M323" s="87"/>
      <c r="N323" s="76"/>
      <c r="O323" s="87"/>
      <c r="P323" s="78"/>
      <c r="Q323" s="76"/>
      <c r="R323" s="76"/>
      <c r="S323" s="77"/>
      <c r="T323" s="76"/>
      <c r="U323" s="76"/>
      <c r="V323" s="79"/>
      <c r="W323" s="79"/>
    </row>
    <row r="324" spans="6:23" x14ac:dyDescent="0.2">
      <c r="F324" s="81"/>
      <c r="G324" s="81"/>
      <c r="H324" s="82"/>
      <c r="I324" s="79"/>
      <c r="J324" s="79"/>
      <c r="K324" s="83"/>
      <c r="L324" s="76"/>
      <c r="M324" s="87"/>
      <c r="N324" s="76"/>
      <c r="O324" s="87"/>
      <c r="P324" s="78"/>
      <c r="Q324" s="76"/>
      <c r="R324" s="76"/>
      <c r="S324" s="77"/>
      <c r="T324" s="76"/>
      <c r="U324" s="76"/>
      <c r="V324" s="79"/>
      <c r="W324" s="79"/>
    </row>
    <row r="325" spans="6:23" x14ac:dyDescent="0.2">
      <c r="F325" s="81"/>
      <c r="G325" s="81"/>
      <c r="H325" s="82"/>
      <c r="I325" s="79"/>
      <c r="J325" s="79"/>
      <c r="K325" s="83"/>
      <c r="L325" s="76"/>
      <c r="M325" s="87"/>
      <c r="N325" s="76"/>
      <c r="O325" s="87"/>
      <c r="P325" s="78"/>
      <c r="Q325" s="76"/>
      <c r="R325" s="76"/>
      <c r="S325" s="77"/>
      <c r="T325" s="76"/>
      <c r="U325" s="76"/>
      <c r="V325" s="79"/>
      <c r="W325" s="79"/>
    </row>
    <row r="326" spans="6:23" x14ac:dyDescent="0.2">
      <c r="F326" s="81"/>
      <c r="G326" s="81"/>
      <c r="H326" s="82"/>
      <c r="I326" s="79"/>
      <c r="J326" s="79"/>
      <c r="K326" s="83"/>
      <c r="L326" s="76"/>
      <c r="M326" s="87"/>
      <c r="N326" s="76"/>
      <c r="O326" s="87"/>
      <c r="P326" s="78"/>
      <c r="Q326" s="76"/>
      <c r="R326" s="76"/>
      <c r="S326" s="77"/>
      <c r="T326" s="76"/>
      <c r="U326" s="76"/>
      <c r="V326" s="79"/>
      <c r="W326" s="79"/>
    </row>
    <row r="327" spans="6:23" x14ac:dyDescent="0.2">
      <c r="F327" s="81"/>
      <c r="G327" s="81"/>
      <c r="H327" s="82"/>
      <c r="I327" s="79"/>
      <c r="J327" s="79"/>
      <c r="K327" s="83"/>
      <c r="L327" s="76"/>
      <c r="M327" s="87"/>
      <c r="N327" s="76"/>
      <c r="O327" s="87"/>
      <c r="P327" s="78"/>
      <c r="Q327" s="76"/>
      <c r="R327" s="76"/>
      <c r="S327" s="77"/>
      <c r="T327" s="76"/>
      <c r="U327" s="76"/>
      <c r="V327" s="79"/>
      <c r="W327" s="79"/>
    </row>
    <row r="328" spans="6:23" x14ac:dyDescent="0.2">
      <c r="F328" s="81"/>
      <c r="G328" s="81"/>
      <c r="H328" s="82"/>
      <c r="I328" s="79"/>
      <c r="J328" s="79"/>
      <c r="K328" s="83"/>
      <c r="L328" s="76"/>
      <c r="M328" s="87"/>
      <c r="N328" s="76"/>
      <c r="O328" s="87"/>
      <c r="P328" s="78"/>
      <c r="Q328" s="76"/>
      <c r="R328" s="76"/>
      <c r="S328" s="77"/>
      <c r="T328" s="76"/>
      <c r="U328" s="76"/>
      <c r="V328" s="79"/>
      <c r="W328" s="79"/>
    </row>
    <row r="329" spans="6:23" x14ac:dyDescent="0.2">
      <c r="F329" s="81"/>
      <c r="G329" s="81"/>
      <c r="H329" s="82"/>
      <c r="I329" s="79"/>
      <c r="J329" s="79"/>
      <c r="K329" s="83"/>
      <c r="L329" s="76"/>
      <c r="M329" s="87"/>
      <c r="N329" s="76"/>
      <c r="O329" s="87"/>
      <c r="P329" s="78"/>
      <c r="Q329" s="76"/>
      <c r="R329" s="76"/>
      <c r="S329" s="77"/>
      <c r="T329" s="76"/>
      <c r="U329" s="76"/>
      <c r="V329" s="79"/>
      <c r="W329" s="79"/>
    </row>
    <row r="330" spans="6:23" x14ac:dyDescent="0.2">
      <c r="F330" s="81"/>
      <c r="G330" s="81"/>
      <c r="H330" s="82"/>
      <c r="I330" s="79"/>
      <c r="J330" s="79"/>
      <c r="K330" s="83"/>
      <c r="L330" s="76"/>
      <c r="M330" s="87"/>
      <c r="N330" s="76"/>
      <c r="O330" s="87"/>
      <c r="P330" s="78"/>
      <c r="Q330" s="76"/>
      <c r="R330" s="76"/>
      <c r="S330" s="77"/>
      <c r="T330" s="76"/>
      <c r="U330" s="76"/>
      <c r="V330" s="79"/>
      <c r="W330" s="79"/>
    </row>
    <row r="331" spans="6:23" x14ac:dyDescent="0.2">
      <c r="F331" s="81"/>
      <c r="G331" s="81"/>
      <c r="H331" s="82"/>
      <c r="I331" s="79"/>
      <c r="J331" s="79"/>
      <c r="K331" s="83"/>
      <c r="L331" s="76"/>
      <c r="M331" s="87"/>
      <c r="N331" s="76"/>
      <c r="O331" s="87"/>
      <c r="P331" s="78"/>
      <c r="Q331" s="76"/>
      <c r="R331" s="76"/>
      <c r="S331" s="77"/>
      <c r="T331" s="76"/>
      <c r="U331" s="76"/>
      <c r="V331" s="79"/>
      <c r="W331" s="79"/>
    </row>
    <row r="332" spans="6:23" x14ac:dyDescent="0.2">
      <c r="F332" s="81"/>
      <c r="G332" s="81"/>
      <c r="H332" s="82"/>
      <c r="I332" s="79"/>
      <c r="J332" s="79"/>
      <c r="K332" s="83"/>
      <c r="L332" s="76"/>
      <c r="M332" s="87"/>
      <c r="N332" s="76"/>
      <c r="O332" s="87"/>
      <c r="P332" s="78"/>
      <c r="Q332" s="76"/>
      <c r="R332" s="76"/>
      <c r="S332" s="77"/>
      <c r="T332" s="76"/>
      <c r="U332" s="76"/>
      <c r="V332" s="79"/>
      <c r="W332" s="79"/>
    </row>
    <row r="333" spans="6:23" x14ac:dyDescent="0.2">
      <c r="F333" s="81"/>
      <c r="G333" s="81"/>
      <c r="H333" s="82"/>
      <c r="I333" s="79"/>
      <c r="J333" s="79"/>
      <c r="K333" s="83"/>
      <c r="L333" s="76"/>
      <c r="M333" s="87"/>
      <c r="N333" s="76"/>
      <c r="O333" s="87"/>
      <c r="P333" s="78"/>
      <c r="Q333" s="76"/>
      <c r="R333" s="76"/>
      <c r="S333" s="77"/>
      <c r="T333" s="76"/>
      <c r="U333" s="76"/>
      <c r="V333" s="79"/>
      <c r="W333" s="79"/>
    </row>
    <row r="334" spans="6:23" x14ac:dyDescent="0.2">
      <c r="F334" s="81"/>
      <c r="G334" s="81"/>
      <c r="H334" s="82"/>
      <c r="I334" s="79"/>
      <c r="J334" s="79"/>
      <c r="K334" s="83"/>
      <c r="L334" s="76"/>
      <c r="M334" s="87"/>
      <c r="N334" s="76"/>
      <c r="O334" s="87"/>
      <c r="P334" s="78"/>
      <c r="Q334" s="76"/>
      <c r="R334" s="76"/>
      <c r="S334" s="77"/>
      <c r="T334" s="76"/>
      <c r="U334" s="76"/>
      <c r="V334" s="79"/>
      <c r="W334" s="79"/>
    </row>
    <row r="335" spans="6:23" x14ac:dyDescent="0.2">
      <c r="F335" s="81"/>
      <c r="G335" s="81"/>
      <c r="H335" s="82"/>
      <c r="I335" s="79"/>
      <c r="J335" s="79"/>
      <c r="K335" s="83"/>
      <c r="L335" s="76"/>
      <c r="M335" s="87"/>
      <c r="N335" s="76"/>
      <c r="O335" s="87"/>
      <c r="P335" s="78"/>
      <c r="Q335" s="76"/>
      <c r="R335" s="76"/>
      <c r="S335" s="77"/>
      <c r="T335" s="76"/>
      <c r="U335" s="76"/>
      <c r="V335" s="79"/>
      <c r="W335" s="79"/>
    </row>
    <row r="336" spans="6:23" x14ac:dyDescent="0.2">
      <c r="F336" s="81"/>
      <c r="G336" s="81"/>
      <c r="H336" s="82"/>
      <c r="I336" s="79"/>
      <c r="J336" s="79"/>
      <c r="K336" s="83"/>
      <c r="L336" s="76"/>
      <c r="M336" s="87"/>
      <c r="N336" s="76"/>
      <c r="O336" s="87"/>
      <c r="P336" s="78"/>
      <c r="Q336" s="76"/>
      <c r="R336" s="76"/>
      <c r="S336" s="77"/>
      <c r="T336" s="76"/>
      <c r="U336" s="76"/>
      <c r="V336" s="79"/>
      <c r="W336" s="79"/>
    </row>
    <row r="337" spans="6:23" x14ac:dyDescent="0.2">
      <c r="F337" s="81"/>
      <c r="G337" s="81"/>
      <c r="H337" s="82"/>
      <c r="I337" s="79"/>
      <c r="J337" s="79"/>
      <c r="K337" s="83"/>
      <c r="L337" s="76"/>
      <c r="M337" s="87"/>
      <c r="N337" s="76"/>
      <c r="O337" s="87"/>
      <c r="P337" s="78"/>
      <c r="Q337" s="76"/>
      <c r="R337" s="76"/>
      <c r="S337" s="77"/>
      <c r="T337" s="76"/>
      <c r="U337" s="76"/>
      <c r="V337" s="79"/>
      <c r="W337" s="79"/>
    </row>
    <row r="338" spans="6:23" x14ac:dyDescent="0.2">
      <c r="F338" s="81"/>
      <c r="G338" s="81"/>
      <c r="H338" s="82"/>
      <c r="I338" s="79"/>
      <c r="J338" s="79"/>
      <c r="K338" s="83"/>
      <c r="L338" s="76"/>
      <c r="M338" s="87"/>
      <c r="N338" s="76"/>
      <c r="O338" s="87"/>
      <c r="P338" s="78"/>
      <c r="Q338" s="76"/>
      <c r="R338" s="76"/>
      <c r="S338" s="77"/>
      <c r="T338" s="76"/>
      <c r="U338" s="76"/>
      <c r="V338" s="79"/>
      <c r="W338" s="79"/>
    </row>
    <row r="339" spans="6:23" x14ac:dyDescent="0.2">
      <c r="F339" s="120"/>
      <c r="G339" s="120"/>
    </row>
    <row r="340" spans="6:23" x14ac:dyDescent="0.2">
      <c r="F340" s="120"/>
      <c r="G340" s="120"/>
    </row>
    <row r="341" spans="6:23" x14ac:dyDescent="0.2">
      <c r="F341" s="120"/>
      <c r="G341" s="120"/>
    </row>
    <row r="342" spans="6:23" x14ac:dyDescent="0.2">
      <c r="F342" s="120"/>
      <c r="G342" s="120"/>
    </row>
    <row r="343" spans="6:23" x14ac:dyDescent="0.2">
      <c r="F343" s="120"/>
      <c r="G343" s="120"/>
    </row>
    <row r="344" spans="6:23" x14ac:dyDescent="0.2">
      <c r="F344" s="120"/>
      <c r="G344" s="120"/>
    </row>
    <row r="345" spans="6:23" x14ac:dyDescent="0.2">
      <c r="F345" s="120"/>
      <c r="G345" s="120"/>
    </row>
    <row r="346" spans="6:23" x14ac:dyDescent="0.2">
      <c r="F346" s="120"/>
      <c r="G346" s="120"/>
    </row>
    <row r="347" spans="6:23" x14ac:dyDescent="0.2">
      <c r="F347" s="120"/>
      <c r="G347" s="120"/>
    </row>
    <row r="348" spans="6:23" x14ac:dyDescent="0.2">
      <c r="F348" s="120"/>
      <c r="G348" s="120"/>
    </row>
    <row r="349" spans="6:23" x14ac:dyDescent="0.2">
      <c r="F349" s="120"/>
      <c r="G349" s="120"/>
    </row>
    <row r="350" spans="6:23" x14ac:dyDescent="0.2">
      <c r="F350" s="120"/>
      <c r="G350" s="120"/>
    </row>
    <row r="351" spans="6:23" x14ac:dyDescent="0.2">
      <c r="F351" s="120"/>
      <c r="G351" s="120"/>
    </row>
    <row r="352" spans="6:23" x14ac:dyDescent="0.2">
      <c r="F352" s="120"/>
      <c r="G352" s="120"/>
    </row>
    <row r="353" spans="6:7" x14ac:dyDescent="0.2">
      <c r="F353" s="120"/>
      <c r="G353" s="120"/>
    </row>
    <row r="354" spans="6:7" x14ac:dyDescent="0.2">
      <c r="F354" s="120"/>
      <c r="G354" s="120"/>
    </row>
    <row r="355" spans="6:7" x14ac:dyDescent="0.2">
      <c r="F355" s="120"/>
      <c r="G355" s="120"/>
    </row>
    <row r="356" spans="6:7" x14ac:dyDescent="0.2">
      <c r="F356" s="120"/>
      <c r="G356" s="120"/>
    </row>
    <row r="357" spans="6:7" x14ac:dyDescent="0.2">
      <c r="F357" s="120"/>
      <c r="G357" s="120"/>
    </row>
    <row r="358" spans="6:7" x14ac:dyDescent="0.2">
      <c r="F358" s="120"/>
      <c r="G358" s="120"/>
    </row>
    <row r="359" spans="6:7" x14ac:dyDescent="0.2">
      <c r="F359" s="120"/>
      <c r="G359" s="120"/>
    </row>
    <row r="360" spans="6:7" x14ac:dyDescent="0.2">
      <c r="F360" s="120"/>
      <c r="G360" s="120"/>
    </row>
    <row r="361" spans="6:7" x14ac:dyDescent="0.2">
      <c r="F361" s="120"/>
      <c r="G361" s="120"/>
    </row>
    <row r="362" spans="6:7" x14ac:dyDescent="0.2">
      <c r="F362" s="120"/>
      <c r="G362" s="120"/>
    </row>
    <row r="363" spans="6:7" x14ac:dyDescent="0.2">
      <c r="F363" s="120"/>
      <c r="G363" s="120"/>
    </row>
    <row r="364" spans="6:7" x14ac:dyDescent="0.2">
      <c r="F364" s="120"/>
      <c r="G364" s="120"/>
    </row>
    <row r="365" spans="6:7" x14ac:dyDescent="0.2">
      <c r="F365" s="120"/>
      <c r="G365" s="120"/>
    </row>
    <row r="366" spans="6:7" x14ac:dyDescent="0.2">
      <c r="F366" s="120"/>
      <c r="G366" s="120"/>
    </row>
    <row r="367" spans="6:7" x14ac:dyDescent="0.2">
      <c r="F367" s="120"/>
      <c r="G367" s="120"/>
    </row>
    <row r="368" spans="6:7" x14ac:dyDescent="0.2">
      <c r="F368" s="120"/>
      <c r="G368" s="120"/>
    </row>
    <row r="369" spans="6:7" x14ac:dyDescent="0.2">
      <c r="F369" s="120"/>
      <c r="G369" s="120"/>
    </row>
    <row r="370" spans="6:7" x14ac:dyDescent="0.2">
      <c r="F370" s="120"/>
      <c r="G370" s="120"/>
    </row>
    <row r="371" spans="6:7" x14ac:dyDescent="0.2">
      <c r="F371" s="120"/>
      <c r="G371" s="120"/>
    </row>
    <row r="372" spans="6:7" x14ac:dyDescent="0.2">
      <c r="F372" s="120"/>
      <c r="G372" s="120"/>
    </row>
    <row r="373" spans="6:7" x14ac:dyDescent="0.2">
      <c r="F373" s="120"/>
      <c r="G373" s="120"/>
    </row>
    <row r="374" spans="6:7" x14ac:dyDescent="0.2">
      <c r="F374" s="120"/>
      <c r="G374" s="120"/>
    </row>
    <row r="375" spans="6:7" x14ac:dyDescent="0.2">
      <c r="F375" s="120"/>
      <c r="G375" s="120"/>
    </row>
    <row r="376" spans="6:7" x14ac:dyDescent="0.2">
      <c r="F376" s="120"/>
      <c r="G376" s="120"/>
    </row>
    <row r="377" spans="6:7" x14ac:dyDescent="0.2">
      <c r="F377" s="120"/>
      <c r="G377" s="120"/>
    </row>
    <row r="378" spans="6:7" x14ac:dyDescent="0.2">
      <c r="F378" s="120"/>
      <c r="G378" s="120"/>
    </row>
    <row r="379" spans="6:7" x14ac:dyDescent="0.2">
      <c r="F379" s="120"/>
      <c r="G379" s="120"/>
    </row>
    <row r="380" spans="6:7" x14ac:dyDescent="0.2">
      <c r="F380" s="120"/>
      <c r="G380" s="120"/>
    </row>
    <row r="381" spans="6:7" x14ac:dyDescent="0.2">
      <c r="F381" s="120"/>
      <c r="G381" s="120"/>
    </row>
    <row r="382" spans="6:7" x14ac:dyDescent="0.2">
      <c r="F382" s="120"/>
      <c r="G382" s="120"/>
    </row>
    <row r="383" spans="6:7" x14ac:dyDescent="0.2">
      <c r="F383" s="120"/>
      <c r="G383" s="120"/>
    </row>
    <row r="384" spans="6:7" x14ac:dyDescent="0.2">
      <c r="F384" s="120"/>
      <c r="G384" s="120"/>
    </row>
    <row r="385" spans="6:7" x14ac:dyDescent="0.2">
      <c r="F385" s="120"/>
      <c r="G385" s="120"/>
    </row>
    <row r="386" spans="6:7" x14ac:dyDescent="0.2">
      <c r="F386" s="120"/>
      <c r="G386" s="120"/>
    </row>
    <row r="387" spans="6:7" x14ac:dyDescent="0.2">
      <c r="F387" s="120"/>
      <c r="G387" s="120"/>
    </row>
    <row r="388" spans="6:7" x14ac:dyDescent="0.2">
      <c r="F388" s="120"/>
      <c r="G388" s="120"/>
    </row>
    <row r="389" spans="6:7" x14ac:dyDescent="0.2">
      <c r="F389" s="120"/>
      <c r="G389" s="120"/>
    </row>
    <row r="390" spans="6:7" x14ac:dyDescent="0.2">
      <c r="F390" s="120"/>
      <c r="G390" s="120"/>
    </row>
    <row r="391" spans="6:7" x14ac:dyDescent="0.2">
      <c r="F391" s="120"/>
      <c r="G391" s="120"/>
    </row>
    <row r="392" spans="6:7" x14ac:dyDescent="0.2">
      <c r="F392" s="120"/>
      <c r="G392" s="120"/>
    </row>
    <row r="393" spans="6:7" x14ac:dyDescent="0.2">
      <c r="F393" s="120"/>
      <c r="G393" s="120"/>
    </row>
    <row r="394" spans="6:7" x14ac:dyDescent="0.2">
      <c r="F394" s="120"/>
      <c r="G394" s="120"/>
    </row>
    <row r="395" spans="6:7" x14ac:dyDescent="0.2">
      <c r="F395" s="120"/>
      <c r="G395" s="120"/>
    </row>
    <row r="396" spans="6:7" x14ac:dyDescent="0.2">
      <c r="F396" s="120"/>
      <c r="G396" s="120"/>
    </row>
    <row r="397" spans="6:7" x14ac:dyDescent="0.2">
      <c r="F397" s="120"/>
      <c r="G397" s="120"/>
    </row>
    <row r="398" spans="6:7" x14ac:dyDescent="0.2">
      <c r="F398" s="120"/>
      <c r="G398" s="120"/>
    </row>
    <row r="399" spans="6:7" x14ac:dyDescent="0.2">
      <c r="F399" s="120"/>
      <c r="G399" s="120"/>
    </row>
    <row r="400" spans="6:7" x14ac:dyDescent="0.2">
      <c r="F400" s="120"/>
      <c r="G400" s="120"/>
    </row>
    <row r="401" spans="6:7" x14ac:dyDescent="0.2">
      <c r="F401" s="120"/>
      <c r="G401" s="120"/>
    </row>
    <row r="402" spans="6:7" x14ac:dyDescent="0.2">
      <c r="F402" s="120"/>
      <c r="G402" s="120"/>
    </row>
    <row r="403" spans="6:7" x14ac:dyDescent="0.2">
      <c r="F403" s="120"/>
      <c r="G403" s="120"/>
    </row>
    <row r="404" spans="6:7" x14ac:dyDescent="0.2">
      <c r="F404" s="120"/>
      <c r="G404" s="120"/>
    </row>
    <row r="405" spans="6:7" x14ac:dyDescent="0.2">
      <c r="F405" s="120"/>
      <c r="G405" s="120"/>
    </row>
    <row r="406" spans="6:7" x14ac:dyDescent="0.2">
      <c r="F406" s="120"/>
      <c r="G406" s="120"/>
    </row>
    <row r="407" spans="6:7" x14ac:dyDescent="0.2">
      <c r="F407" s="120"/>
      <c r="G407" s="120"/>
    </row>
    <row r="408" spans="6:7" x14ac:dyDescent="0.2">
      <c r="F408" s="120"/>
      <c r="G408" s="120"/>
    </row>
    <row r="409" spans="6:7" x14ac:dyDescent="0.2">
      <c r="F409" s="120"/>
      <c r="G409" s="120"/>
    </row>
    <row r="410" spans="6:7" x14ac:dyDescent="0.2">
      <c r="F410" s="120"/>
      <c r="G410" s="120"/>
    </row>
    <row r="411" spans="6:7" x14ac:dyDescent="0.2">
      <c r="F411" s="120"/>
      <c r="G411" s="120"/>
    </row>
    <row r="412" spans="6:7" x14ac:dyDescent="0.2">
      <c r="F412" s="120"/>
      <c r="G412" s="120"/>
    </row>
    <row r="413" spans="6:7" x14ac:dyDescent="0.2">
      <c r="F413" s="120"/>
      <c r="G413" s="120"/>
    </row>
    <row r="414" spans="6:7" x14ac:dyDescent="0.2">
      <c r="F414" s="120"/>
      <c r="G414" s="120"/>
    </row>
    <row r="415" spans="6:7" x14ac:dyDescent="0.2">
      <c r="F415" s="120"/>
      <c r="G415" s="120"/>
    </row>
    <row r="416" spans="6:7" x14ac:dyDescent="0.2">
      <c r="F416" s="120"/>
      <c r="G416" s="120"/>
    </row>
    <row r="417" spans="6:7" x14ac:dyDescent="0.2">
      <c r="F417" s="120"/>
      <c r="G417" s="120"/>
    </row>
    <row r="418" spans="6:7" x14ac:dyDescent="0.2">
      <c r="F418" s="120"/>
      <c r="G418" s="120"/>
    </row>
    <row r="419" spans="6:7" x14ac:dyDescent="0.2">
      <c r="F419" s="120"/>
      <c r="G419" s="120"/>
    </row>
    <row r="420" spans="6:7" x14ac:dyDescent="0.2">
      <c r="F420" s="120"/>
      <c r="G420" s="120"/>
    </row>
    <row r="421" spans="6:7" x14ac:dyDescent="0.2">
      <c r="F421" s="120"/>
      <c r="G421" s="120"/>
    </row>
    <row r="422" spans="6:7" x14ac:dyDescent="0.2">
      <c r="F422" s="120"/>
      <c r="G422" s="120"/>
    </row>
    <row r="423" spans="6:7" x14ac:dyDescent="0.2">
      <c r="F423" s="120"/>
      <c r="G423" s="120"/>
    </row>
    <row r="424" spans="6:7" x14ac:dyDescent="0.2">
      <c r="F424" s="120"/>
      <c r="G424" s="120"/>
    </row>
    <row r="425" spans="6:7" x14ac:dyDescent="0.2">
      <c r="F425" s="120"/>
      <c r="G425" s="120"/>
    </row>
    <row r="426" spans="6:7" x14ac:dyDescent="0.2">
      <c r="F426" s="120"/>
      <c r="G426" s="120"/>
    </row>
    <row r="427" spans="6:7" x14ac:dyDescent="0.2">
      <c r="F427" s="120"/>
      <c r="G427" s="120"/>
    </row>
    <row r="428" spans="6:7" x14ac:dyDescent="0.2">
      <c r="F428" s="120"/>
      <c r="G428" s="120"/>
    </row>
    <row r="429" spans="6:7" x14ac:dyDescent="0.2">
      <c r="F429" s="120"/>
      <c r="G429" s="120"/>
    </row>
    <row r="430" spans="6:7" x14ac:dyDescent="0.2">
      <c r="F430" s="120"/>
      <c r="G430" s="120"/>
    </row>
    <row r="431" spans="6:7" x14ac:dyDescent="0.2">
      <c r="F431" s="120"/>
      <c r="G431" s="120"/>
    </row>
    <row r="432" spans="6:7" x14ac:dyDescent="0.2">
      <c r="F432" s="120"/>
      <c r="G432" s="120"/>
    </row>
    <row r="433" spans="6:7" x14ac:dyDescent="0.2">
      <c r="F433" s="120"/>
      <c r="G433" s="120"/>
    </row>
    <row r="434" spans="6:7" x14ac:dyDescent="0.2">
      <c r="F434" s="120"/>
      <c r="G434" s="120"/>
    </row>
    <row r="435" spans="6:7" x14ac:dyDescent="0.2">
      <c r="F435" s="120"/>
      <c r="G435" s="120"/>
    </row>
    <row r="436" spans="6:7" x14ac:dyDescent="0.2">
      <c r="F436" s="120"/>
      <c r="G436" s="120"/>
    </row>
    <row r="437" spans="6:7" x14ac:dyDescent="0.2">
      <c r="F437" s="120"/>
      <c r="G437" s="120"/>
    </row>
    <row r="438" spans="6:7" x14ac:dyDescent="0.2">
      <c r="F438" s="120"/>
      <c r="G438" s="120"/>
    </row>
    <row r="439" spans="6:7" x14ac:dyDescent="0.2">
      <c r="F439" s="120"/>
      <c r="G439" s="120"/>
    </row>
    <row r="440" spans="6:7" x14ac:dyDescent="0.2">
      <c r="F440" s="120"/>
      <c r="G440" s="120"/>
    </row>
    <row r="441" spans="6:7" x14ac:dyDescent="0.2">
      <c r="F441" s="120"/>
      <c r="G441" s="120"/>
    </row>
    <row r="442" spans="6:7" x14ac:dyDescent="0.2">
      <c r="F442" s="120"/>
      <c r="G442" s="120"/>
    </row>
    <row r="443" spans="6:7" x14ac:dyDescent="0.2">
      <c r="F443" s="120"/>
      <c r="G443" s="120"/>
    </row>
    <row r="444" spans="6:7" x14ac:dyDescent="0.2">
      <c r="F444" s="120"/>
      <c r="G444" s="120"/>
    </row>
    <row r="445" spans="6:7" x14ac:dyDescent="0.2">
      <c r="F445" s="120"/>
      <c r="G445" s="120"/>
    </row>
    <row r="446" spans="6:7" x14ac:dyDescent="0.2">
      <c r="F446" s="120"/>
      <c r="G446" s="120"/>
    </row>
    <row r="447" spans="6:7" x14ac:dyDescent="0.2">
      <c r="F447" s="120"/>
      <c r="G447" s="120"/>
    </row>
    <row r="448" spans="6:7" x14ac:dyDescent="0.2">
      <c r="F448" s="120"/>
      <c r="G448" s="120"/>
    </row>
    <row r="449" spans="6:7" x14ac:dyDescent="0.2">
      <c r="F449" s="120"/>
      <c r="G449" s="120"/>
    </row>
    <row r="450" spans="6:7" x14ac:dyDescent="0.2">
      <c r="F450" s="120"/>
      <c r="G450" s="120"/>
    </row>
    <row r="451" spans="6:7" x14ac:dyDescent="0.2">
      <c r="F451" s="120"/>
      <c r="G451" s="120"/>
    </row>
    <row r="452" spans="6:7" x14ac:dyDescent="0.2">
      <c r="F452" s="120"/>
      <c r="G452" s="120"/>
    </row>
    <row r="453" spans="6:7" x14ac:dyDescent="0.2">
      <c r="F453" s="120"/>
      <c r="G453" s="120"/>
    </row>
    <row r="454" spans="6:7" x14ac:dyDescent="0.2">
      <c r="F454" s="120"/>
      <c r="G454" s="120"/>
    </row>
    <row r="455" spans="6:7" x14ac:dyDescent="0.2">
      <c r="F455" s="120"/>
      <c r="G455" s="120"/>
    </row>
    <row r="456" spans="6:7" x14ac:dyDescent="0.2">
      <c r="F456" s="120"/>
      <c r="G456" s="120"/>
    </row>
    <row r="457" spans="6:7" x14ac:dyDescent="0.2">
      <c r="F457" s="120"/>
      <c r="G457" s="120"/>
    </row>
    <row r="458" spans="6:7" x14ac:dyDescent="0.2">
      <c r="F458" s="120"/>
      <c r="G458" s="120"/>
    </row>
    <row r="459" spans="6:7" x14ac:dyDescent="0.2">
      <c r="F459" s="120"/>
      <c r="G459" s="120"/>
    </row>
    <row r="460" spans="6:7" x14ac:dyDescent="0.2">
      <c r="F460" s="120"/>
      <c r="G460" s="120"/>
    </row>
    <row r="461" spans="6:7" x14ac:dyDescent="0.2">
      <c r="F461" s="120"/>
      <c r="G461" s="120"/>
    </row>
    <row r="462" spans="6:7" x14ac:dyDescent="0.2">
      <c r="F462" s="120"/>
      <c r="G462" s="120"/>
    </row>
    <row r="463" spans="6:7" x14ac:dyDescent="0.2">
      <c r="F463" s="120"/>
      <c r="G463" s="120"/>
    </row>
    <row r="464" spans="6:7" x14ac:dyDescent="0.2">
      <c r="F464" s="120"/>
      <c r="G464" s="120"/>
    </row>
    <row r="465" spans="6:7" x14ac:dyDescent="0.2">
      <c r="F465" s="120"/>
      <c r="G465" s="120"/>
    </row>
    <row r="466" spans="6:7" x14ac:dyDescent="0.2">
      <c r="F466" s="120"/>
      <c r="G466" s="120"/>
    </row>
    <row r="467" spans="6:7" x14ac:dyDescent="0.2">
      <c r="F467" s="120"/>
      <c r="G467" s="120"/>
    </row>
    <row r="468" spans="6:7" x14ac:dyDescent="0.2">
      <c r="F468" s="120"/>
      <c r="G468" s="120"/>
    </row>
    <row r="469" spans="6:7" x14ac:dyDescent="0.2">
      <c r="F469" s="120"/>
      <c r="G469" s="120"/>
    </row>
    <row r="470" spans="6:7" x14ac:dyDescent="0.2">
      <c r="F470" s="120"/>
      <c r="G470" s="120"/>
    </row>
    <row r="471" spans="6:7" x14ac:dyDescent="0.2">
      <c r="F471" s="120"/>
      <c r="G471" s="120"/>
    </row>
    <row r="472" spans="6:7" x14ac:dyDescent="0.2">
      <c r="F472" s="120"/>
      <c r="G472" s="120"/>
    </row>
    <row r="473" spans="6:7" x14ac:dyDescent="0.2">
      <c r="F473" s="120"/>
      <c r="G473" s="120"/>
    </row>
    <row r="474" spans="6:7" x14ac:dyDescent="0.2">
      <c r="F474" s="120"/>
      <c r="G474" s="120"/>
    </row>
    <row r="475" spans="6:7" x14ac:dyDescent="0.2">
      <c r="F475" s="120"/>
      <c r="G475" s="120"/>
    </row>
    <row r="476" spans="6:7" x14ac:dyDescent="0.2">
      <c r="F476" s="120"/>
      <c r="G476" s="120"/>
    </row>
    <row r="477" spans="6:7" x14ac:dyDescent="0.2">
      <c r="F477" s="120"/>
      <c r="G477" s="120"/>
    </row>
    <row r="478" spans="6:7" x14ac:dyDescent="0.2">
      <c r="F478" s="120"/>
      <c r="G478" s="120"/>
    </row>
    <row r="479" spans="6:7" x14ac:dyDescent="0.2">
      <c r="F479" s="120"/>
      <c r="G479" s="120"/>
    </row>
    <row r="480" spans="6:7" x14ac:dyDescent="0.2">
      <c r="F480" s="120"/>
      <c r="G480" s="120"/>
    </row>
    <row r="481" spans="6:7" x14ac:dyDescent="0.2">
      <c r="F481" s="120"/>
      <c r="G481" s="120"/>
    </row>
    <row r="482" spans="6:7" x14ac:dyDescent="0.2">
      <c r="F482" s="120"/>
      <c r="G482" s="120"/>
    </row>
    <row r="483" spans="6:7" x14ac:dyDescent="0.2">
      <c r="F483" s="120"/>
      <c r="G483" s="120"/>
    </row>
    <row r="484" spans="6:7" x14ac:dyDescent="0.2">
      <c r="F484" s="120"/>
      <c r="G484" s="120"/>
    </row>
    <row r="485" spans="6:7" x14ac:dyDescent="0.2">
      <c r="F485" s="120"/>
      <c r="G485" s="120"/>
    </row>
    <row r="486" spans="6:7" x14ac:dyDescent="0.2">
      <c r="F486" s="120"/>
      <c r="G486" s="120"/>
    </row>
    <row r="487" spans="6:7" x14ac:dyDescent="0.2">
      <c r="F487" s="120"/>
      <c r="G487" s="120"/>
    </row>
    <row r="488" spans="6:7" x14ac:dyDescent="0.2">
      <c r="F488" s="120"/>
      <c r="G488" s="120"/>
    </row>
    <row r="489" spans="6:7" x14ac:dyDescent="0.2">
      <c r="F489" s="120"/>
      <c r="G489" s="120"/>
    </row>
    <row r="490" spans="6:7" x14ac:dyDescent="0.2">
      <c r="F490" s="120"/>
      <c r="G490" s="120"/>
    </row>
    <row r="491" spans="6:7" x14ac:dyDescent="0.2">
      <c r="F491" s="120"/>
      <c r="G491" s="120"/>
    </row>
    <row r="492" spans="6:7" x14ac:dyDescent="0.2">
      <c r="F492" s="120"/>
      <c r="G492" s="120"/>
    </row>
    <row r="493" spans="6:7" x14ac:dyDescent="0.2">
      <c r="F493" s="120"/>
      <c r="G493" s="120"/>
    </row>
    <row r="494" spans="6:7" x14ac:dyDescent="0.2">
      <c r="F494" s="120"/>
      <c r="G494" s="120"/>
    </row>
    <row r="495" spans="6:7" x14ac:dyDescent="0.2">
      <c r="F495" s="120"/>
      <c r="G495" s="120"/>
    </row>
    <row r="496" spans="6:7" x14ac:dyDescent="0.2">
      <c r="F496" s="120"/>
      <c r="G496" s="120"/>
    </row>
    <row r="497" spans="6:7" x14ac:dyDescent="0.2">
      <c r="F497" s="120"/>
      <c r="G497" s="120"/>
    </row>
    <row r="498" spans="6:7" x14ac:dyDescent="0.2">
      <c r="F498" s="120"/>
      <c r="G498" s="120"/>
    </row>
    <row r="499" spans="6:7" x14ac:dyDescent="0.2">
      <c r="F499" s="120"/>
      <c r="G499" s="120"/>
    </row>
    <row r="500" spans="6:7" x14ac:dyDescent="0.2">
      <c r="F500" s="120"/>
      <c r="G500" s="120"/>
    </row>
    <row r="501" spans="6:7" x14ac:dyDescent="0.2">
      <c r="F501" s="120"/>
      <c r="G501" s="120"/>
    </row>
    <row r="502" spans="6:7" x14ac:dyDescent="0.2">
      <c r="F502" s="120"/>
      <c r="G502" s="120"/>
    </row>
    <row r="503" spans="6:7" x14ac:dyDescent="0.2">
      <c r="F503" s="120"/>
      <c r="G503" s="120"/>
    </row>
    <row r="504" spans="6:7" x14ac:dyDescent="0.2">
      <c r="F504" s="120"/>
      <c r="G504" s="120"/>
    </row>
    <row r="505" spans="6:7" x14ac:dyDescent="0.2">
      <c r="F505" s="120"/>
      <c r="G505" s="120"/>
    </row>
    <row r="506" spans="6:7" x14ac:dyDescent="0.2">
      <c r="F506" s="120"/>
      <c r="G506" s="120"/>
    </row>
    <row r="507" spans="6:7" x14ac:dyDescent="0.2">
      <c r="F507" s="120"/>
      <c r="G507" s="120"/>
    </row>
    <row r="508" spans="6:7" x14ac:dyDescent="0.2">
      <c r="F508" s="120"/>
      <c r="G508" s="120"/>
    </row>
    <row r="509" spans="6:7" x14ac:dyDescent="0.2">
      <c r="F509" s="120"/>
      <c r="G509" s="120"/>
    </row>
    <row r="510" spans="6:7" x14ac:dyDescent="0.2">
      <c r="F510" s="120"/>
      <c r="G510" s="120"/>
    </row>
    <row r="511" spans="6:7" x14ac:dyDescent="0.2">
      <c r="F511" s="120"/>
      <c r="G511" s="120"/>
    </row>
    <row r="512" spans="6:7" x14ac:dyDescent="0.2">
      <c r="F512" s="120"/>
      <c r="G512" s="120"/>
    </row>
    <row r="513" spans="6:7" x14ac:dyDescent="0.2">
      <c r="F513" s="120"/>
      <c r="G513" s="120"/>
    </row>
    <row r="514" spans="6:7" x14ac:dyDescent="0.2">
      <c r="F514" s="120"/>
      <c r="G514" s="120"/>
    </row>
    <row r="515" spans="6:7" x14ac:dyDescent="0.2">
      <c r="F515" s="120"/>
      <c r="G515" s="120"/>
    </row>
    <row r="516" spans="6:7" x14ac:dyDescent="0.2">
      <c r="F516" s="120"/>
      <c r="G516" s="120"/>
    </row>
    <row r="517" spans="6:7" x14ac:dyDescent="0.2">
      <c r="F517" s="120"/>
      <c r="G517" s="120"/>
    </row>
    <row r="518" spans="6:7" x14ac:dyDescent="0.2">
      <c r="F518" s="120"/>
      <c r="G518" s="120"/>
    </row>
    <row r="519" spans="6:7" x14ac:dyDescent="0.2">
      <c r="F519" s="120"/>
      <c r="G519" s="120"/>
    </row>
    <row r="520" spans="6:7" x14ac:dyDescent="0.2">
      <c r="F520" s="120"/>
      <c r="G520" s="120"/>
    </row>
    <row r="521" spans="6:7" x14ac:dyDescent="0.2">
      <c r="F521" s="120"/>
      <c r="G521" s="120"/>
    </row>
    <row r="522" spans="6:7" x14ac:dyDescent="0.2">
      <c r="F522" s="120"/>
      <c r="G522" s="120"/>
    </row>
    <row r="523" spans="6:7" x14ac:dyDescent="0.2">
      <c r="F523" s="120"/>
      <c r="G523" s="120"/>
    </row>
    <row r="524" spans="6:7" x14ac:dyDescent="0.2">
      <c r="F524" s="120"/>
      <c r="G524" s="120"/>
    </row>
    <row r="525" spans="6:7" x14ac:dyDescent="0.2">
      <c r="F525" s="120"/>
      <c r="G525" s="120"/>
    </row>
    <row r="526" spans="6:7" x14ac:dyDescent="0.2">
      <c r="F526" s="120"/>
      <c r="G526" s="120"/>
    </row>
    <row r="527" spans="6:7" x14ac:dyDescent="0.2">
      <c r="F527" s="120"/>
      <c r="G527" s="120"/>
    </row>
    <row r="528" spans="6:7" x14ac:dyDescent="0.2">
      <c r="F528" s="120"/>
      <c r="G528" s="120"/>
    </row>
    <row r="529" spans="6:7" x14ac:dyDescent="0.2">
      <c r="F529" s="120"/>
      <c r="G529" s="120"/>
    </row>
    <row r="530" spans="6:7" x14ac:dyDescent="0.2">
      <c r="F530" s="120"/>
      <c r="G530" s="120"/>
    </row>
    <row r="531" spans="6:7" x14ac:dyDescent="0.2">
      <c r="F531" s="120"/>
      <c r="G531" s="120"/>
    </row>
    <row r="532" spans="6:7" x14ac:dyDescent="0.2">
      <c r="F532" s="120"/>
      <c r="G532" s="120"/>
    </row>
    <row r="533" spans="6:7" x14ac:dyDescent="0.2">
      <c r="F533" s="120"/>
      <c r="G533" s="120"/>
    </row>
    <row r="534" spans="6:7" x14ac:dyDescent="0.2">
      <c r="F534" s="120"/>
      <c r="G534" s="120"/>
    </row>
    <row r="535" spans="6:7" x14ac:dyDescent="0.2">
      <c r="F535" s="120"/>
      <c r="G535" s="120"/>
    </row>
    <row r="536" spans="6:7" x14ac:dyDescent="0.2">
      <c r="F536" s="120"/>
      <c r="G536" s="120"/>
    </row>
    <row r="537" spans="6:7" x14ac:dyDescent="0.2">
      <c r="F537" s="120"/>
      <c r="G537" s="120"/>
    </row>
    <row r="538" spans="6:7" x14ac:dyDescent="0.2">
      <c r="F538" s="120"/>
      <c r="G538" s="120"/>
    </row>
    <row r="539" spans="6:7" x14ac:dyDescent="0.2">
      <c r="F539" s="120"/>
      <c r="G539" s="120"/>
    </row>
    <row r="540" spans="6:7" x14ac:dyDescent="0.2">
      <c r="F540" s="120"/>
      <c r="G540" s="120"/>
    </row>
    <row r="541" spans="6:7" x14ac:dyDescent="0.2">
      <c r="F541" s="120"/>
      <c r="G541" s="120"/>
    </row>
    <row r="542" spans="6:7" x14ac:dyDescent="0.2">
      <c r="F542" s="120"/>
      <c r="G542" s="120"/>
    </row>
    <row r="543" spans="6:7" x14ac:dyDescent="0.2">
      <c r="F543" s="120"/>
      <c r="G543" s="120"/>
    </row>
    <row r="544" spans="6:7" x14ac:dyDescent="0.2">
      <c r="F544" s="120"/>
      <c r="G544" s="120"/>
    </row>
    <row r="545" spans="6:7" x14ac:dyDescent="0.2">
      <c r="F545" s="120"/>
      <c r="G545" s="120"/>
    </row>
    <row r="546" spans="6:7" x14ac:dyDescent="0.2">
      <c r="F546" s="120"/>
      <c r="G546" s="120"/>
    </row>
    <row r="547" spans="6:7" x14ac:dyDescent="0.2">
      <c r="F547" s="120"/>
      <c r="G547" s="120"/>
    </row>
    <row r="548" spans="6:7" x14ac:dyDescent="0.2">
      <c r="F548" s="120"/>
      <c r="G548" s="120"/>
    </row>
    <row r="549" spans="6:7" x14ac:dyDescent="0.2">
      <c r="F549" s="120"/>
      <c r="G549" s="120"/>
    </row>
    <row r="550" spans="6:7" x14ac:dyDescent="0.2">
      <c r="F550" s="120"/>
      <c r="G550" s="120"/>
    </row>
    <row r="551" spans="6:7" x14ac:dyDescent="0.2">
      <c r="F551" s="120"/>
      <c r="G551" s="120"/>
    </row>
    <row r="552" spans="6:7" x14ac:dyDescent="0.2">
      <c r="F552" s="120"/>
      <c r="G552" s="120"/>
    </row>
    <row r="553" spans="6:7" x14ac:dyDescent="0.2">
      <c r="F553" s="120"/>
      <c r="G553" s="120"/>
    </row>
    <row r="554" spans="6:7" x14ac:dyDescent="0.2">
      <c r="F554" s="120"/>
      <c r="G554" s="120"/>
    </row>
    <row r="555" spans="6:7" x14ac:dyDescent="0.2">
      <c r="F555" s="120"/>
      <c r="G555" s="120"/>
    </row>
    <row r="556" spans="6:7" x14ac:dyDescent="0.2">
      <c r="F556" s="120"/>
      <c r="G556" s="120"/>
    </row>
    <row r="557" spans="6:7" x14ac:dyDescent="0.2">
      <c r="F557" s="120"/>
      <c r="G557" s="120"/>
    </row>
    <row r="558" spans="6:7" x14ac:dyDescent="0.2">
      <c r="F558" s="120"/>
      <c r="G558" s="120"/>
    </row>
    <row r="559" spans="6:7" x14ac:dyDescent="0.2">
      <c r="F559" s="120"/>
      <c r="G559" s="120"/>
    </row>
    <row r="560" spans="6:7" x14ac:dyDescent="0.2">
      <c r="F560" s="120"/>
      <c r="G560" s="120"/>
    </row>
    <row r="561" spans="6:7" x14ac:dyDescent="0.2">
      <c r="F561" s="120"/>
      <c r="G561" s="120"/>
    </row>
    <row r="562" spans="6:7" x14ac:dyDescent="0.2">
      <c r="F562" s="120"/>
      <c r="G562" s="120"/>
    </row>
    <row r="563" spans="6:7" x14ac:dyDescent="0.2">
      <c r="F563" s="120"/>
      <c r="G563" s="120"/>
    </row>
    <row r="564" spans="6:7" x14ac:dyDescent="0.2">
      <c r="F564" s="120"/>
      <c r="G564" s="120"/>
    </row>
    <row r="565" spans="6:7" x14ac:dyDescent="0.2">
      <c r="F565" s="120"/>
      <c r="G565" s="120"/>
    </row>
    <row r="566" spans="6:7" x14ac:dyDescent="0.2">
      <c r="F566" s="120"/>
      <c r="G566" s="120"/>
    </row>
    <row r="567" spans="6:7" x14ac:dyDescent="0.2">
      <c r="F567" s="120"/>
      <c r="G567" s="120"/>
    </row>
    <row r="568" spans="6:7" x14ac:dyDescent="0.2">
      <c r="F568" s="120"/>
      <c r="G568" s="120"/>
    </row>
    <row r="569" spans="6:7" x14ac:dyDescent="0.2">
      <c r="F569" s="120"/>
      <c r="G569" s="120"/>
    </row>
    <row r="570" spans="6:7" x14ac:dyDescent="0.2">
      <c r="F570" s="120"/>
      <c r="G570" s="120"/>
    </row>
    <row r="571" spans="6:7" x14ac:dyDescent="0.2">
      <c r="F571" s="120"/>
      <c r="G571" s="120"/>
    </row>
    <row r="572" spans="6:7" x14ac:dyDescent="0.2">
      <c r="F572" s="120"/>
      <c r="G572" s="120"/>
    </row>
    <row r="573" spans="6:7" x14ac:dyDescent="0.2">
      <c r="F573" s="120"/>
      <c r="G573" s="120"/>
    </row>
    <row r="574" spans="6:7" x14ac:dyDescent="0.2">
      <c r="F574" s="120"/>
      <c r="G574" s="120"/>
    </row>
    <row r="575" spans="6:7" x14ac:dyDescent="0.2">
      <c r="F575" s="120"/>
      <c r="G575" s="120"/>
    </row>
    <row r="576" spans="6:7" x14ac:dyDescent="0.2">
      <c r="F576" s="120"/>
      <c r="G576" s="120"/>
    </row>
    <row r="577" spans="6:7" x14ac:dyDescent="0.2">
      <c r="F577" s="120"/>
      <c r="G577" s="120"/>
    </row>
    <row r="578" spans="6:7" x14ac:dyDescent="0.2">
      <c r="F578" s="120"/>
      <c r="G578" s="120"/>
    </row>
    <row r="579" spans="6:7" x14ac:dyDescent="0.2">
      <c r="F579" s="120"/>
      <c r="G579" s="120"/>
    </row>
    <row r="580" spans="6:7" x14ac:dyDescent="0.2">
      <c r="F580" s="120"/>
      <c r="G580" s="120"/>
    </row>
    <row r="581" spans="6:7" x14ac:dyDescent="0.2">
      <c r="F581" s="120"/>
      <c r="G581" s="120"/>
    </row>
    <row r="582" spans="6:7" x14ac:dyDescent="0.2">
      <c r="F582" s="120"/>
      <c r="G582" s="120"/>
    </row>
    <row r="583" spans="6:7" x14ac:dyDescent="0.2">
      <c r="F583" s="120"/>
      <c r="G583" s="120"/>
    </row>
    <row r="584" spans="6:7" x14ac:dyDescent="0.2">
      <c r="F584" s="120"/>
      <c r="G584" s="120"/>
    </row>
    <row r="585" spans="6:7" x14ac:dyDescent="0.2">
      <c r="F585" s="120"/>
      <c r="G585" s="120"/>
    </row>
    <row r="586" spans="6:7" x14ac:dyDescent="0.2">
      <c r="F586" s="120"/>
      <c r="G586" s="120"/>
    </row>
    <row r="587" spans="6:7" x14ac:dyDescent="0.2">
      <c r="F587" s="120"/>
      <c r="G587" s="120"/>
    </row>
    <row r="588" spans="6:7" x14ac:dyDescent="0.2">
      <c r="F588" s="120"/>
      <c r="G588" s="120"/>
    </row>
    <row r="589" spans="6:7" x14ac:dyDescent="0.2">
      <c r="F589" s="120"/>
      <c r="G589" s="120"/>
    </row>
    <row r="590" spans="6:7" x14ac:dyDescent="0.2">
      <c r="F590" s="120"/>
      <c r="G590" s="120"/>
    </row>
    <row r="591" spans="6:7" x14ac:dyDescent="0.2">
      <c r="F591" s="120"/>
      <c r="G591" s="120"/>
    </row>
    <row r="592" spans="6:7" x14ac:dyDescent="0.2">
      <c r="F592" s="120"/>
      <c r="G592" s="120"/>
    </row>
    <row r="593" spans="6:7" x14ac:dyDescent="0.2">
      <c r="F593" s="120"/>
      <c r="G593" s="120"/>
    </row>
    <row r="594" spans="6:7" x14ac:dyDescent="0.2">
      <c r="F594" s="120"/>
      <c r="G594" s="120"/>
    </row>
    <row r="595" spans="6:7" x14ac:dyDescent="0.2">
      <c r="F595" s="120"/>
      <c r="G595" s="120"/>
    </row>
    <row r="596" spans="6:7" x14ac:dyDescent="0.2">
      <c r="F596" s="120"/>
      <c r="G596" s="120"/>
    </row>
    <row r="597" spans="6:7" x14ac:dyDescent="0.2">
      <c r="F597" s="120"/>
      <c r="G597" s="120"/>
    </row>
    <row r="598" spans="6:7" x14ac:dyDescent="0.2">
      <c r="F598" s="120"/>
      <c r="G598" s="120"/>
    </row>
    <row r="599" spans="6:7" x14ac:dyDescent="0.2">
      <c r="F599" s="120"/>
      <c r="G599" s="120"/>
    </row>
    <row r="600" spans="6:7" x14ac:dyDescent="0.2">
      <c r="F600" s="120"/>
      <c r="G600" s="120"/>
    </row>
    <row r="601" spans="6:7" x14ac:dyDescent="0.2">
      <c r="F601" s="120"/>
      <c r="G601" s="120"/>
    </row>
    <row r="602" spans="6:7" x14ac:dyDescent="0.2">
      <c r="F602" s="120"/>
      <c r="G602" s="120"/>
    </row>
    <row r="603" spans="6:7" x14ac:dyDescent="0.2">
      <c r="F603" s="120"/>
      <c r="G603" s="120"/>
    </row>
    <row r="604" spans="6:7" x14ac:dyDescent="0.2">
      <c r="F604" s="120"/>
      <c r="G604" s="120"/>
    </row>
    <row r="605" spans="6:7" x14ac:dyDescent="0.2">
      <c r="F605" s="120"/>
      <c r="G605" s="120"/>
    </row>
    <row r="606" spans="6:7" x14ac:dyDescent="0.2">
      <c r="F606" s="120"/>
      <c r="G606" s="120"/>
    </row>
    <row r="607" spans="6:7" x14ac:dyDescent="0.2">
      <c r="F607" s="120"/>
      <c r="G607" s="120"/>
    </row>
    <row r="608" spans="6:7" x14ac:dyDescent="0.2">
      <c r="F608" s="120"/>
      <c r="G608" s="120"/>
    </row>
    <row r="609" spans="6:7" x14ac:dyDescent="0.2">
      <c r="F609" s="120"/>
      <c r="G609" s="120"/>
    </row>
    <row r="610" spans="6:7" x14ac:dyDescent="0.2">
      <c r="F610" s="120"/>
      <c r="G610" s="120"/>
    </row>
    <row r="611" spans="6:7" x14ac:dyDescent="0.2">
      <c r="F611" s="120"/>
      <c r="G611" s="120"/>
    </row>
    <row r="612" spans="6:7" x14ac:dyDescent="0.2">
      <c r="F612" s="120"/>
      <c r="G612" s="120"/>
    </row>
    <row r="613" spans="6:7" x14ac:dyDescent="0.2">
      <c r="F613" s="120"/>
      <c r="G613" s="120"/>
    </row>
    <row r="614" spans="6:7" x14ac:dyDescent="0.2">
      <c r="F614" s="120"/>
      <c r="G614" s="120"/>
    </row>
    <row r="615" spans="6:7" x14ac:dyDescent="0.2">
      <c r="F615" s="120"/>
      <c r="G615" s="120"/>
    </row>
    <row r="616" spans="6:7" x14ac:dyDescent="0.2">
      <c r="F616" s="120"/>
      <c r="G616" s="120"/>
    </row>
    <row r="617" spans="6:7" x14ac:dyDescent="0.2">
      <c r="F617" s="120"/>
      <c r="G617" s="120"/>
    </row>
    <row r="618" spans="6:7" x14ac:dyDescent="0.2">
      <c r="F618" s="120"/>
      <c r="G618" s="120"/>
    </row>
    <row r="619" spans="6:7" x14ac:dyDescent="0.2">
      <c r="F619" s="120"/>
      <c r="G619" s="120"/>
    </row>
    <row r="620" spans="6:7" x14ac:dyDescent="0.2">
      <c r="F620" s="120"/>
      <c r="G620" s="120"/>
    </row>
    <row r="621" spans="6:7" x14ac:dyDescent="0.2">
      <c r="F621" s="120"/>
      <c r="G621" s="120"/>
    </row>
    <row r="622" spans="6:7" x14ac:dyDescent="0.2">
      <c r="F622" s="120"/>
      <c r="G622" s="120"/>
    </row>
    <row r="623" spans="6:7" x14ac:dyDescent="0.2">
      <c r="F623" s="120"/>
      <c r="G623" s="120"/>
    </row>
    <row r="624" spans="6:7" x14ac:dyDescent="0.2">
      <c r="F624" s="120"/>
      <c r="G624" s="120"/>
    </row>
    <row r="625" spans="6:7" x14ac:dyDescent="0.2">
      <c r="F625" s="120"/>
      <c r="G625" s="120"/>
    </row>
    <row r="626" spans="6:7" x14ac:dyDescent="0.2">
      <c r="F626" s="120"/>
      <c r="G626" s="120"/>
    </row>
    <row r="627" spans="6:7" x14ac:dyDescent="0.2">
      <c r="F627" s="120"/>
      <c r="G627" s="120"/>
    </row>
    <row r="628" spans="6:7" x14ac:dyDescent="0.2">
      <c r="F628" s="120"/>
      <c r="G628" s="120"/>
    </row>
    <row r="629" spans="6:7" x14ac:dyDescent="0.2">
      <c r="F629" s="120"/>
      <c r="G629" s="120"/>
    </row>
    <row r="630" spans="6:7" x14ac:dyDescent="0.2">
      <c r="F630" s="120"/>
      <c r="G630" s="120"/>
    </row>
    <row r="631" spans="6:7" x14ac:dyDescent="0.2">
      <c r="F631" s="120"/>
      <c r="G631" s="120"/>
    </row>
    <row r="632" spans="6:7" x14ac:dyDescent="0.2">
      <c r="F632" s="120"/>
      <c r="G632" s="120"/>
    </row>
    <row r="633" spans="6:7" x14ac:dyDescent="0.2">
      <c r="F633" s="120"/>
      <c r="G633" s="120"/>
    </row>
    <row r="634" spans="6:7" x14ac:dyDescent="0.2">
      <c r="F634" s="120"/>
      <c r="G634" s="120"/>
    </row>
    <row r="635" spans="6:7" x14ac:dyDescent="0.2">
      <c r="F635" s="120"/>
      <c r="G635" s="120"/>
    </row>
    <row r="636" spans="6:7" x14ac:dyDescent="0.2">
      <c r="F636" s="120"/>
      <c r="G636" s="120"/>
    </row>
    <row r="637" spans="6:7" x14ac:dyDescent="0.2">
      <c r="F637" s="120"/>
      <c r="G637" s="120"/>
    </row>
    <row r="638" spans="6:7" x14ac:dyDescent="0.2">
      <c r="F638" s="120"/>
      <c r="G638" s="120"/>
    </row>
    <row r="639" spans="6:7" x14ac:dyDescent="0.2">
      <c r="F639" s="120"/>
      <c r="G639" s="120"/>
    </row>
    <row r="640" spans="6:7" x14ac:dyDescent="0.2">
      <c r="F640" s="120"/>
      <c r="G640" s="120"/>
    </row>
    <row r="641" spans="6:7" x14ac:dyDescent="0.2">
      <c r="F641" s="120"/>
      <c r="G641" s="120"/>
    </row>
    <row r="642" spans="6:7" x14ac:dyDescent="0.2">
      <c r="F642" s="120"/>
      <c r="G642" s="120"/>
    </row>
    <row r="643" spans="6:7" x14ac:dyDescent="0.2">
      <c r="F643" s="120"/>
      <c r="G643" s="120"/>
    </row>
    <row r="644" spans="6:7" x14ac:dyDescent="0.2">
      <c r="F644" s="120"/>
      <c r="G644" s="120"/>
    </row>
    <row r="645" spans="6:7" x14ac:dyDescent="0.2">
      <c r="F645" s="120"/>
      <c r="G645" s="120"/>
    </row>
    <row r="646" spans="6:7" x14ac:dyDescent="0.2">
      <c r="F646" s="120"/>
      <c r="G646" s="120"/>
    </row>
    <row r="647" spans="6:7" x14ac:dyDescent="0.2">
      <c r="F647" s="120"/>
      <c r="G647" s="120"/>
    </row>
    <row r="648" spans="6:7" x14ac:dyDescent="0.2">
      <c r="F648" s="120"/>
      <c r="G648" s="120"/>
    </row>
    <row r="649" spans="6:7" x14ac:dyDescent="0.2">
      <c r="F649" s="120"/>
      <c r="G649" s="120"/>
    </row>
    <row r="650" spans="6:7" x14ac:dyDescent="0.2">
      <c r="F650" s="120"/>
      <c r="G650" s="120"/>
    </row>
    <row r="651" spans="6:7" x14ac:dyDescent="0.2">
      <c r="F651" s="120"/>
      <c r="G651" s="120"/>
    </row>
    <row r="652" spans="6:7" x14ac:dyDescent="0.2">
      <c r="F652" s="120"/>
      <c r="G652" s="120"/>
    </row>
    <row r="653" spans="6:7" x14ac:dyDescent="0.2">
      <c r="F653" s="120"/>
      <c r="G653" s="120"/>
    </row>
    <row r="654" spans="6:7" x14ac:dyDescent="0.2">
      <c r="F654" s="120"/>
      <c r="G654" s="120"/>
    </row>
    <row r="655" spans="6:7" x14ac:dyDescent="0.2">
      <c r="F655" s="120"/>
      <c r="G655" s="120"/>
    </row>
    <row r="656" spans="6:7" x14ac:dyDescent="0.2">
      <c r="F656" s="120"/>
      <c r="G656" s="120"/>
    </row>
    <row r="657" spans="6:7" x14ac:dyDescent="0.2">
      <c r="F657" s="120"/>
      <c r="G657" s="120"/>
    </row>
    <row r="658" spans="6:7" x14ac:dyDescent="0.2">
      <c r="F658" s="120"/>
      <c r="G658" s="120"/>
    </row>
    <row r="659" spans="6:7" x14ac:dyDescent="0.2">
      <c r="F659" s="120"/>
      <c r="G659" s="120"/>
    </row>
    <row r="660" spans="6:7" x14ac:dyDescent="0.2">
      <c r="F660" s="120"/>
      <c r="G660" s="120"/>
    </row>
    <row r="661" spans="6:7" x14ac:dyDescent="0.2">
      <c r="F661" s="120"/>
      <c r="G661" s="120"/>
    </row>
    <row r="662" spans="6:7" x14ac:dyDescent="0.2">
      <c r="F662" s="120"/>
      <c r="G662" s="120"/>
    </row>
    <row r="663" spans="6:7" x14ac:dyDescent="0.2">
      <c r="F663" s="120"/>
      <c r="G663" s="120"/>
    </row>
    <row r="664" spans="6:7" x14ac:dyDescent="0.2">
      <c r="F664" s="120"/>
      <c r="G664" s="120"/>
    </row>
    <row r="665" spans="6:7" x14ac:dyDescent="0.2">
      <c r="F665" s="120"/>
      <c r="G665" s="120"/>
    </row>
    <row r="666" spans="6:7" x14ac:dyDescent="0.2">
      <c r="F666" s="120"/>
      <c r="G666" s="120"/>
    </row>
    <row r="667" spans="6:7" x14ac:dyDescent="0.2">
      <c r="F667" s="120"/>
      <c r="G667" s="120"/>
    </row>
    <row r="668" spans="6:7" x14ac:dyDescent="0.2">
      <c r="F668" s="120"/>
      <c r="G668" s="120"/>
    </row>
    <row r="669" spans="6:7" x14ac:dyDescent="0.2">
      <c r="F669" s="120"/>
      <c r="G669" s="120"/>
    </row>
    <row r="670" spans="6:7" x14ac:dyDescent="0.2">
      <c r="F670" s="120"/>
      <c r="G670" s="120"/>
    </row>
    <row r="671" spans="6:7" x14ac:dyDescent="0.2">
      <c r="F671" s="120"/>
      <c r="G671" s="120"/>
    </row>
    <row r="672" spans="6:7" x14ac:dyDescent="0.2">
      <c r="F672" s="120"/>
      <c r="G672" s="120"/>
    </row>
    <row r="673" spans="6:7" x14ac:dyDescent="0.2">
      <c r="F673" s="120"/>
      <c r="G673" s="120"/>
    </row>
    <row r="674" spans="6:7" x14ac:dyDescent="0.2">
      <c r="F674" s="120"/>
      <c r="G674" s="120"/>
    </row>
    <row r="675" spans="6:7" x14ac:dyDescent="0.2">
      <c r="F675" s="120"/>
      <c r="G675" s="120"/>
    </row>
    <row r="676" spans="6:7" x14ac:dyDescent="0.2">
      <c r="F676" s="120"/>
      <c r="G676" s="120"/>
    </row>
    <row r="677" spans="6:7" x14ac:dyDescent="0.2">
      <c r="F677" s="120"/>
      <c r="G677" s="120"/>
    </row>
    <row r="678" spans="6:7" x14ac:dyDescent="0.2">
      <c r="F678" s="120"/>
      <c r="G678" s="120"/>
    </row>
    <row r="679" spans="6:7" x14ac:dyDescent="0.2">
      <c r="F679" s="120"/>
      <c r="G679" s="120"/>
    </row>
    <row r="680" spans="6:7" x14ac:dyDescent="0.2">
      <c r="F680" s="120"/>
      <c r="G680" s="120"/>
    </row>
    <row r="681" spans="6:7" x14ac:dyDescent="0.2">
      <c r="F681" s="120"/>
      <c r="G681" s="120"/>
    </row>
    <row r="682" spans="6:7" x14ac:dyDescent="0.2">
      <c r="F682" s="120"/>
      <c r="G682" s="120"/>
    </row>
    <row r="683" spans="6:7" x14ac:dyDescent="0.2">
      <c r="F683" s="120"/>
      <c r="G683" s="120"/>
    </row>
    <row r="684" spans="6:7" x14ac:dyDescent="0.2">
      <c r="F684" s="120"/>
      <c r="G684" s="120"/>
    </row>
    <row r="685" spans="6:7" x14ac:dyDescent="0.2">
      <c r="F685" s="120"/>
      <c r="G685" s="120"/>
    </row>
    <row r="686" spans="6:7" x14ac:dyDescent="0.2">
      <c r="F686" s="120"/>
      <c r="G686" s="120"/>
    </row>
    <row r="687" spans="6:7" x14ac:dyDescent="0.2">
      <c r="F687" s="120"/>
      <c r="G687" s="120"/>
    </row>
    <row r="688" spans="6:7" x14ac:dyDescent="0.2">
      <c r="F688" s="120"/>
      <c r="G688" s="120"/>
    </row>
    <row r="689" spans="6:7" x14ac:dyDescent="0.2">
      <c r="F689" s="120"/>
      <c r="G689" s="120"/>
    </row>
    <row r="690" spans="6:7" x14ac:dyDescent="0.2">
      <c r="F690" s="120"/>
      <c r="G690" s="120"/>
    </row>
    <row r="691" spans="6:7" x14ac:dyDescent="0.2">
      <c r="F691" s="120"/>
      <c r="G691" s="120"/>
    </row>
    <row r="692" spans="6:7" x14ac:dyDescent="0.2">
      <c r="F692" s="120"/>
      <c r="G692" s="120"/>
    </row>
    <row r="693" spans="6:7" x14ac:dyDescent="0.2">
      <c r="F693" s="120"/>
      <c r="G693" s="120"/>
    </row>
    <row r="694" spans="6:7" x14ac:dyDescent="0.2">
      <c r="F694" s="120"/>
      <c r="G694" s="120"/>
    </row>
    <row r="695" spans="6:7" x14ac:dyDescent="0.2">
      <c r="F695" s="120"/>
      <c r="G695" s="120"/>
    </row>
    <row r="696" spans="6:7" x14ac:dyDescent="0.2">
      <c r="F696" s="120"/>
      <c r="G696" s="120"/>
    </row>
    <row r="697" spans="6:7" x14ac:dyDescent="0.2">
      <c r="F697" s="120"/>
      <c r="G697" s="120"/>
    </row>
    <row r="698" spans="6:7" x14ac:dyDescent="0.2">
      <c r="F698" s="120"/>
      <c r="G698" s="120"/>
    </row>
    <row r="699" spans="6:7" x14ac:dyDescent="0.2">
      <c r="F699" s="120"/>
      <c r="G699" s="120"/>
    </row>
    <row r="700" spans="6:7" x14ac:dyDescent="0.2">
      <c r="F700" s="120"/>
      <c r="G700" s="120"/>
    </row>
    <row r="701" spans="6:7" x14ac:dyDescent="0.2">
      <c r="F701" s="120"/>
      <c r="G701" s="120"/>
    </row>
    <row r="702" spans="6:7" x14ac:dyDescent="0.2">
      <c r="F702" s="120"/>
      <c r="G702" s="120"/>
    </row>
    <row r="703" spans="6:7" x14ac:dyDescent="0.2">
      <c r="F703" s="120"/>
      <c r="G703" s="120"/>
    </row>
    <row r="704" spans="6:7" x14ac:dyDescent="0.2">
      <c r="F704" s="120"/>
      <c r="G704" s="120"/>
    </row>
    <row r="705" spans="6:7" x14ac:dyDescent="0.2">
      <c r="F705" s="120"/>
      <c r="G705" s="120"/>
    </row>
    <row r="706" spans="6:7" x14ac:dyDescent="0.2">
      <c r="F706" s="120"/>
      <c r="G706" s="120"/>
    </row>
    <row r="707" spans="6:7" x14ac:dyDescent="0.2">
      <c r="F707" s="120"/>
      <c r="G707" s="120"/>
    </row>
    <row r="708" spans="6:7" x14ac:dyDescent="0.2">
      <c r="F708" s="120"/>
      <c r="G708" s="120"/>
    </row>
    <row r="709" spans="6:7" x14ac:dyDescent="0.2">
      <c r="F709" s="120"/>
      <c r="G709" s="120"/>
    </row>
    <row r="710" spans="6:7" x14ac:dyDescent="0.2">
      <c r="F710" s="120"/>
      <c r="G710" s="120"/>
    </row>
    <row r="711" spans="6:7" x14ac:dyDescent="0.2">
      <c r="F711" s="120"/>
      <c r="G711" s="120"/>
    </row>
    <row r="712" spans="6:7" x14ac:dyDescent="0.2">
      <c r="F712" s="120"/>
      <c r="G712" s="120"/>
    </row>
    <row r="713" spans="6:7" x14ac:dyDescent="0.2">
      <c r="F713" s="120"/>
      <c r="G713" s="120"/>
    </row>
    <row r="714" spans="6:7" x14ac:dyDescent="0.2">
      <c r="F714" s="120"/>
      <c r="G714" s="120"/>
    </row>
    <row r="715" spans="6:7" x14ac:dyDescent="0.2">
      <c r="F715" s="120"/>
      <c r="G715" s="120"/>
    </row>
    <row r="716" spans="6:7" x14ac:dyDescent="0.2">
      <c r="F716" s="120"/>
      <c r="G716" s="120"/>
    </row>
    <row r="717" spans="6:7" x14ac:dyDescent="0.2">
      <c r="F717" s="120"/>
      <c r="G717" s="120"/>
    </row>
    <row r="718" spans="6:7" x14ac:dyDescent="0.2">
      <c r="F718" s="120"/>
      <c r="G718" s="120"/>
    </row>
    <row r="719" spans="6:7" x14ac:dyDescent="0.2">
      <c r="F719" s="120"/>
      <c r="G719" s="120"/>
    </row>
    <row r="720" spans="6:7" x14ac:dyDescent="0.2">
      <c r="F720" s="120"/>
      <c r="G720" s="120"/>
    </row>
    <row r="721" spans="6:7" x14ac:dyDescent="0.2">
      <c r="F721" s="120"/>
      <c r="G721" s="120"/>
    </row>
    <row r="722" spans="6:7" x14ac:dyDescent="0.2">
      <c r="F722" s="120"/>
      <c r="G722" s="120"/>
    </row>
    <row r="723" spans="6:7" x14ac:dyDescent="0.2">
      <c r="F723" s="120"/>
      <c r="G723" s="120"/>
    </row>
    <row r="724" spans="6:7" x14ac:dyDescent="0.2">
      <c r="F724" s="120"/>
      <c r="G724" s="120"/>
    </row>
    <row r="725" spans="6:7" x14ac:dyDescent="0.2">
      <c r="F725" s="120"/>
      <c r="G725" s="120"/>
    </row>
    <row r="726" spans="6:7" x14ac:dyDescent="0.2">
      <c r="F726" s="120"/>
      <c r="G726" s="120"/>
    </row>
    <row r="727" spans="6:7" x14ac:dyDescent="0.2">
      <c r="F727" s="120"/>
      <c r="G727" s="120"/>
    </row>
    <row r="728" spans="6:7" x14ac:dyDescent="0.2">
      <c r="F728" s="120"/>
      <c r="G728" s="120"/>
    </row>
    <row r="729" spans="6:7" x14ac:dyDescent="0.2">
      <c r="F729" s="120"/>
      <c r="G729" s="120"/>
    </row>
    <row r="730" spans="6:7" x14ac:dyDescent="0.2">
      <c r="F730" s="120"/>
      <c r="G730" s="120"/>
    </row>
    <row r="731" spans="6:7" x14ac:dyDescent="0.2">
      <c r="F731" s="120"/>
      <c r="G731" s="120"/>
    </row>
    <row r="732" spans="6:7" x14ac:dyDescent="0.2">
      <c r="F732" s="120"/>
      <c r="G732" s="120"/>
    </row>
    <row r="733" spans="6:7" x14ac:dyDescent="0.2">
      <c r="F733" s="120"/>
      <c r="G733" s="120"/>
    </row>
    <row r="734" spans="6:7" x14ac:dyDescent="0.2">
      <c r="F734" s="120"/>
      <c r="G734" s="120"/>
    </row>
    <row r="735" spans="6:7" x14ac:dyDescent="0.2">
      <c r="F735" s="120"/>
      <c r="G735" s="120"/>
    </row>
    <row r="736" spans="6:7" x14ac:dyDescent="0.2">
      <c r="F736" s="120"/>
      <c r="G736" s="120"/>
    </row>
    <row r="737" spans="6:7" x14ac:dyDescent="0.2">
      <c r="F737" s="120"/>
      <c r="G737" s="120"/>
    </row>
    <row r="738" spans="6:7" x14ac:dyDescent="0.2">
      <c r="F738" s="120"/>
      <c r="G738" s="120"/>
    </row>
    <row r="739" spans="6:7" x14ac:dyDescent="0.2">
      <c r="F739" s="120"/>
      <c r="G739" s="120"/>
    </row>
    <row r="740" spans="6:7" x14ac:dyDescent="0.2">
      <c r="F740" s="120"/>
      <c r="G740" s="120"/>
    </row>
    <row r="741" spans="6:7" x14ac:dyDescent="0.2">
      <c r="F741" s="120"/>
      <c r="G741" s="120"/>
    </row>
    <row r="742" spans="6:7" x14ac:dyDescent="0.2">
      <c r="F742" s="120"/>
      <c r="G742" s="120"/>
    </row>
    <row r="743" spans="6:7" x14ac:dyDescent="0.2">
      <c r="F743" s="120"/>
      <c r="G743" s="120"/>
    </row>
    <row r="744" spans="6:7" x14ac:dyDescent="0.2">
      <c r="F744" s="120"/>
      <c r="G744" s="120"/>
    </row>
    <row r="745" spans="6:7" x14ac:dyDescent="0.2">
      <c r="F745" s="120"/>
      <c r="G745" s="120"/>
    </row>
    <row r="746" spans="6:7" x14ac:dyDescent="0.2">
      <c r="F746" s="120"/>
      <c r="G746" s="120"/>
    </row>
    <row r="747" spans="6:7" x14ac:dyDescent="0.2">
      <c r="F747" s="120"/>
      <c r="G747" s="120"/>
    </row>
    <row r="748" spans="6:7" x14ac:dyDescent="0.2">
      <c r="F748" s="120"/>
      <c r="G748" s="120"/>
    </row>
    <row r="749" spans="6:7" x14ac:dyDescent="0.2">
      <c r="F749" s="120"/>
      <c r="G749" s="120"/>
    </row>
    <row r="750" spans="6:7" x14ac:dyDescent="0.2">
      <c r="F750" s="120"/>
      <c r="G750" s="120"/>
    </row>
    <row r="751" spans="6:7" x14ac:dyDescent="0.2">
      <c r="F751" s="120"/>
      <c r="G751" s="120"/>
    </row>
    <row r="752" spans="6:7" x14ac:dyDescent="0.2">
      <c r="F752" s="120"/>
      <c r="G752" s="120"/>
    </row>
    <row r="753" spans="6:7" x14ac:dyDescent="0.2">
      <c r="F753" s="120"/>
      <c r="G753" s="120"/>
    </row>
    <row r="754" spans="6:7" x14ac:dyDescent="0.2">
      <c r="F754" s="120"/>
      <c r="G754" s="120"/>
    </row>
    <row r="755" spans="6:7" x14ac:dyDescent="0.2">
      <c r="F755" s="120"/>
      <c r="G755" s="120"/>
    </row>
    <row r="756" spans="6:7" x14ac:dyDescent="0.2">
      <c r="F756" s="120"/>
      <c r="G756" s="120"/>
    </row>
    <row r="757" spans="6:7" x14ac:dyDescent="0.2">
      <c r="F757" s="120"/>
      <c r="G757" s="120"/>
    </row>
    <row r="758" spans="6:7" x14ac:dyDescent="0.2">
      <c r="F758" s="120"/>
      <c r="G758" s="120"/>
    </row>
    <row r="759" spans="6:7" x14ac:dyDescent="0.2">
      <c r="F759" s="120"/>
      <c r="G759" s="120"/>
    </row>
    <row r="760" spans="6:7" x14ac:dyDescent="0.2">
      <c r="F760" s="120"/>
      <c r="G760" s="120"/>
    </row>
    <row r="761" spans="6:7" x14ac:dyDescent="0.2">
      <c r="F761" s="120"/>
      <c r="G761" s="120"/>
    </row>
    <row r="762" spans="6:7" x14ac:dyDescent="0.2">
      <c r="F762" s="120"/>
      <c r="G762" s="120"/>
    </row>
    <row r="763" spans="6:7" x14ac:dyDescent="0.2">
      <c r="F763" s="120"/>
      <c r="G763" s="120"/>
    </row>
    <row r="764" spans="6:7" x14ac:dyDescent="0.2">
      <c r="F764" s="120"/>
      <c r="G764" s="120"/>
    </row>
    <row r="765" spans="6:7" x14ac:dyDescent="0.2">
      <c r="F765" s="120"/>
      <c r="G765" s="120"/>
    </row>
    <row r="766" spans="6:7" x14ac:dyDescent="0.2">
      <c r="F766" s="120"/>
      <c r="G766" s="120"/>
    </row>
    <row r="767" spans="6:7" x14ac:dyDescent="0.2">
      <c r="F767" s="120"/>
      <c r="G767" s="120"/>
    </row>
    <row r="768" spans="6:7" x14ac:dyDescent="0.2">
      <c r="F768" s="120"/>
      <c r="G768" s="120"/>
    </row>
    <row r="769" spans="6:7" x14ac:dyDescent="0.2">
      <c r="F769" s="120"/>
      <c r="G769" s="120"/>
    </row>
    <row r="770" spans="6:7" x14ac:dyDescent="0.2">
      <c r="F770" s="120"/>
      <c r="G770" s="120"/>
    </row>
    <row r="771" spans="6:7" x14ac:dyDescent="0.2">
      <c r="F771" s="120"/>
      <c r="G771" s="120"/>
    </row>
    <row r="772" spans="6:7" x14ac:dyDescent="0.2">
      <c r="F772" s="120"/>
      <c r="G772" s="120"/>
    </row>
    <row r="773" spans="6:7" x14ac:dyDescent="0.2">
      <c r="F773" s="120"/>
      <c r="G773" s="120"/>
    </row>
    <row r="774" spans="6:7" x14ac:dyDescent="0.2">
      <c r="F774" s="120"/>
      <c r="G774" s="120"/>
    </row>
    <row r="775" spans="6:7" x14ac:dyDescent="0.2">
      <c r="F775" s="120"/>
      <c r="G775" s="120"/>
    </row>
    <row r="776" spans="6:7" x14ac:dyDescent="0.2">
      <c r="F776" s="120"/>
      <c r="G776" s="120"/>
    </row>
    <row r="777" spans="6:7" x14ac:dyDescent="0.2">
      <c r="F777" s="120"/>
      <c r="G777" s="120"/>
    </row>
    <row r="778" spans="6:7" x14ac:dyDescent="0.2">
      <c r="F778" s="120"/>
      <c r="G778" s="120"/>
    </row>
    <row r="779" spans="6:7" x14ac:dyDescent="0.2">
      <c r="F779" s="120"/>
      <c r="G779" s="120"/>
    </row>
    <row r="780" spans="6:7" x14ac:dyDescent="0.2">
      <c r="F780" s="120"/>
      <c r="G780" s="120"/>
    </row>
    <row r="781" spans="6:7" x14ac:dyDescent="0.2">
      <c r="F781" s="120"/>
      <c r="G781" s="120"/>
    </row>
    <row r="782" spans="6:7" x14ac:dyDescent="0.2">
      <c r="F782" s="120"/>
      <c r="G782" s="120"/>
    </row>
    <row r="783" spans="6:7" x14ac:dyDescent="0.2">
      <c r="F783" s="120"/>
      <c r="G783" s="120"/>
    </row>
    <row r="784" spans="6:7" x14ac:dyDescent="0.2">
      <c r="F784" s="120"/>
      <c r="G784" s="120"/>
    </row>
    <row r="785" spans="6:7" x14ac:dyDescent="0.2">
      <c r="F785" s="120"/>
      <c r="G785" s="120"/>
    </row>
    <row r="786" spans="6:7" x14ac:dyDescent="0.2">
      <c r="F786" s="120"/>
      <c r="G786" s="120"/>
    </row>
    <row r="787" spans="6:7" x14ac:dyDescent="0.2">
      <c r="F787" s="120"/>
      <c r="G787" s="120"/>
    </row>
    <row r="788" spans="6:7" x14ac:dyDescent="0.2">
      <c r="F788" s="120"/>
      <c r="G788" s="120"/>
    </row>
    <row r="789" spans="6:7" x14ac:dyDescent="0.2">
      <c r="F789" s="120"/>
      <c r="G789" s="120"/>
    </row>
    <row r="790" spans="6:7" x14ac:dyDescent="0.2">
      <c r="F790" s="120"/>
      <c r="G790" s="120"/>
    </row>
    <row r="791" spans="6:7" x14ac:dyDescent="0.2">
      <c r="F791" s="120"/>
      <c r="G791" s="120"/>
    </row>
    <row r="792" spans="6:7" x14ac:dyDescent="0.2">
      <c r="F792" s="120"/>
      <c r="G792" s="120"/>
    </row>
    <row r="793" spans="6:7" x14ac:dyDescent="0.2">
      <c r="F793" s="120"/>
      <c r="G793" s="120"/>
    </row>
    <row r="794" spans="6:7" x14ac:dyDescent="0.2">
      <c r="F794" s="120"/>
      <c r="G794" s="120"/>
    </row>
    <row r="795" spans="6:7" x14ac:dyDescent="0.2">
      <c r="F795" s="120"/>
      <c r="G795" s="120"/>
    </row>
    <row r="796" spans="6:7" x14ac:dyDescent="0.2">
      <c r="F796" s="120"/>
      <c r="G796" s="120"/>
    </row>
    <row r="797" spans="6:7" x14ac:dyDescent="0.2">
      <c r="F797" s="120"/>
      <c r="G797" s="120"/>
    </row>
    <row r="798" spans="6:7" x14ac:dyDescent="0.2">
      <c r="F798" s="120"/>
      <c r="G798" s="120"/>
    </row>
    <row r="799" spans="6:7" x14ac:dyDescent="0.2">
      <c r="F799" s="120"/>
      <c r="G799" s="120"/>
    </row>
    <row r="800" spans="6:7" x14ac:dyDescent="0.2">
      <c r="F800" s="120"/>
      <c r="G800" s="120"/>
    </row>
    <row r="801" spans="6:7" x14ac:dyDescent="0.2">
      <c r="F801" s="120"/>
      <c r="G801" s="120"/>
    </row>
    <row r="802" spans="6:7" x14ac:dyDescent="0.2">
      <c r="F802" s="120"/>
      <c r="G802" s="120"/>
    </row>
    <row r="803" spans="6:7" x14ac:dyDescent="0.2">
      <c r="F803" s="120"/>
      <c r="G803" s="120"/>
    </row>
    <row r="804" spans="6:7" x14ac:dyDescent="0.2">
      <c r="F804" s="120"/>
      <c r="G804" s="120"/>
    </row>
    <row r="805" spans="6:7" x14ac:dyDescent="0.2">
      <c r="F805" s="120"/>
      <c r="G805" s="120"/>
    </row>
    <row r="806" spans="6:7" x14ac:dyDescent="0.2">
      <c r="F806" s="120"/>
      <c r="G806" s="120"/>
    </row>
    <row r="807" spans="6:7" x14ac:dyDescent="0.2">
      <c r="F807" s="120"/>
      <c r="G807" s="120"/>
    </row>
    <row r="808" spans="6:7" x14ac:dyDescent="0.2">
      <c r="F808" s="120"/>
      <c r="G808" s="120"/>
    </row>
    <row r="809" spans="6:7" x14ac:dyDescent="0.2">
      <c r="F809" s="120"/>
      <c r="G809" s="120"/>
    </row>
    <row r="810" spans="6:7" x14ac:dyDescent="0.2">
      <c r="F810" s="120"/>
      <c r="G810" s="120"/>
    </row>
    <row r="811" spans="6:7" x14ac:dyDescent="0.2">
      <c r="F811" s="120"/>
      <c r="G811" s="120"/>
    </row>
    <row r="812" spans="6:7" x14ac:dyDescent="0.2">
      <c r="F812" s="120"/>
      <c r="G812" s="120"/>
    </row>
    <row r="813" spans="6:7" x14ac:dyDescent="0.2">
      <c r="F813" s="120"/>
      <c r="G813" s="120"/>
    </row>
    <row r="814" spans="6:7" x14ac:dyDescent="0.2">
      <c r="F814" s="120"/>
      <c r="G814" s="120"/>
    </row>
    <row r="815" spans="6:7" x14ac:dyDescent="0.2">
      <c r="F815" s="120"/>
      <c r="G815" s="120"/>
    </row>
    <row r="816" spans="6:7" x14ac:dyDescent="0.2">
      <c r="F816" s="120"/>
      <c r="G816" s="120"/>
    </row>
    <row r="817" spans="6:7" x14ac:dyDescent="0.2">
      <c r="F817" s="120"/>
      <c r="G817" s="120"/>
    </row>
    <row r="818" spans="6:7" x14ac:dyDescent="0.2">
      <c r="F818" s="120"/>
      <c r="G818" s="120"/>
    </row>
    <row r="819" spans="6:7" x14ac:dyDescent="0.2">
      <c r="F819" s="120"/>
      <c r="G819" s="120"/>
    </row>
    <row r="820" spans="6:7" x14ac:dyDescent="0.2">
      <c r="F820" s="120"/>
      <c r="G820" s="120"/>
    </row>
    <row r="821" spans="6:7" x14ac:dyDescent="0.2">
      <c r="F821" s="120"/>
      <c r="G821" s="120"/>
    </row>
    <row r="822" spans="6:7" x14ac:dyDescent="0.2">
      <c r="F822" s="120"/>
      <c r="G822" s="120"/>
    </row>
    <row r="823" spans="6:7" x14ac:dyDescent="0.2">
      <c r="F823" s="120"/>
      <c r="G823" s="120"/>
    </row>
    <row r="824" spans="6:7" x14ac:dyDescent="0.2">
      <c r="F824" s="120"/>
      <c r="G824" s="120"/>
    </row>
    <row r="825" spans="6:7" x14ac:dyDescent="0.2">
      <c r="F825" s="120"/>
      <c r="G825" s="120"/>
    </row>
    <row r="826" spans="6:7" x14ac:dyDescent="0.2">
      <c r="F826" s="120"/>
      <c r="G826" s="120"/>
    </row>
    <row r="827" spans="6:7" x14ac:dyDescent="0.2">
      <c r="F827" s="120"/>
      <c r="G827" s="120"/>
    </row>
    <row r="828" spans="6:7" x14ac:dyDescent="0.2">
      <c r="F828" s="120"/>
      <c r="G828" s="120"/>
    </row>
    <row r="829" spans="6:7" x14ac:dyDescent="0.2">
      <c r="F829" s="120"/>
      <c r="G829" s="120"/>
    </row>
    <row r="830" spans="6:7" x14ac:dyDescent="0.2">
      <c r="F830" s="120"/>
      <c r="G830" s="120"/>
    </row>
    <row r="831" spans="6:7" x14ac:dyDescent="0.2">
      <c r="F831" s="120"/>
      <c r="G831" s="120"/>
    </row>
    <row r="832" spans="6:7" x14ac:dyDescent="0.2">
      <c r="F832" s="120"/>
      <c r="G832" s="120"/>
    </row>
    <row r="833" spans="6:7" x14ac:dyDescent="0.2">
      <c r="F833" s="120"/>
      <c r="G833" s="120"/>
    </row>
    <row r="834" spans="6:7" x14ac:dyDescent="0.2">
      <c r="F834" s="120"/>
      <c r="G834" s="120"/>
    </row>
    <row r="835" spans="6:7" x14ac:dyDescent="0.2">
      <c r="F835" s="120"/>
      <c r="G835" s="120"/>
    </row>
    <row r="836" spans="6:7" x14ac:dyDescent="0.2">
      <c r="F836" s="120"/>
      <c r="G836" s="120"/>
    </row>
    <row r="837" spans="6:7" x14ac:dyDescent="0.2">
      <c r="F837" s="120"/>
      <c r="G837" s="120"/>
    </row>
    <row r="838" spans="6:7" x14ac:dyDescent="0.2">
      <c r="F838" s="120"/>
      <c r="G838" s="120"/>
    </row>
    <row r="839" spans="6:7" x14ac:dyDescent="0.2">
      <c r="F839" s="120"/>
      <c r="G839" s="120"/>
    </row>
    <row r="840" spans="6:7" x14ac:dyDescent="0.2">
      <c r="F840" s="120"/>
      <c r="G840" s="120"/>
    </row>
    <row r="841" spans="6:7" x14ac:dyDescent="0.2">
      <c r="F841" s="120"/>
      <c r="G841" s="120"/>
    </row>
    <row r="842" spans="6:7" x14ac:dyDescent="0.2">
      <c r="F842" s="120"/>
      <c r="G842" s="120"/>
    </row>
    <row r="843" spans="6:7" x14ac:dyDescent="0.2">
      <c r="F843" s="120"/>
      <c r="G843" s="120"/>
    </row>
    <row r="844" spans="6:7" x14ac:dyDescent="0.2">
      <c r="F844" s="120"/>
      <c r="G844" s="120"/>
    </row>
    <row r="845" spans="6:7" x14ac:dyDescent="0.2">
      <c r="F845" s="120"/>
      <c r="G845" s="120"/>
    </row>
    <row r="846" spans="6:7" x14ac:dyDescent="0.2">
      <c r="F846" s="120"/>
      <c r="G846" s="120"/>
    </row>
    <row r="847" spans="6:7" x14ac:dyDescent="0.2">
      <c r="F847" s="120"/>
      <c r="G847" s="120"/>
    </row>
    <row r="848" spans="6:7" x14ac:dyDescent="0.2">
      <c r="F848" s="120"/>
      <c r="G848" s="120"/>
    </row>
    <row r="849" spans="6:7" x14ac:dyDescent="0.2">
      <c r="F849" s="120"/>
      <c r="G849" s="120"/>
    </row>
    <row r="850" spans="6:7" x14ac:dyDescent="0.2">
      <c r="F850" s="120"/>
      <c r="G850" s="120"/>
    </row>
    <row r="851" spans="6:7" x14ac:dyDescent="0.2">
      <c r="F851" s="120"/>
      <c r="G851" s="120"/>
    </row>
    <row r="852" spans="6:7" x14ac:dyDescent="0.2">
      <c r="F852" s="120"/>
      <c r="G852" s="120"/>
    </row>
    <row r="853" spans="6:7" x14ac:dyDescent="0.2">
      <c r="F853" s="120"/>
      <c r="G853" s="120"/>
    </row>
    <row r="854" spans="6:7" x14ac:dyDescent="0.2">
      <c r="F854" s="120"/>
      <c r="G854" s="120"/>
    </row>
    <row r="855" spans="6:7" x14ac:dyDescent="0.2">
      <c r="F855" s="120"/>
      <c r="G855" s="120"/>
    </row>
    <row r="856" spans="6:7" x14ac:dyDescent="0.2">
      <c r="F856" s="120"/>
      <c r="G856" s="120"/>
    </row>
    <row r="857" spans="6:7" x14ac:dyDescent="0.2">
      <c r="F857" s="120"/>
      <c r="G857" s="120"/>
    </row>
    <row r="858" spans="6:7" x14ac:dyDescent="0.2">
      <c r="F858" s="120"/>
      <c r="G858" s="120"/>
    </row>
    <row r="859" spans="6:7" x14ac:dyDescent="0.2">
      <c r="F859" s="120"/>
      <c r="G859" s="120"/>
    </row>
    <row r="860" spans="6:7" x14ac:dyDescent="0.2">
      <c r="F860" s="120"/>
      <c r="G860" s="120"/>
    </row>
    <row r="861" spans="6:7" x14ac:dyDescent="0.2">
      <c r="F861" s="120"/>
      <c r="G861" s="120"/>
    </row>
    <row r="862" spans="6:7" x14ac:dyDescent="0.2">
      <c r="F862" s="120"/>
      <c r="G862" s="120"/>
    </row>
    <row r="863" spans="6:7" x14ac:dyDescent="0.2">
      <c r="F863" s="120"/>
      <c r="G863" s="120"/>
    </row>
    <row r="864" spans="6:7" x14ac:dyDescent="0.2">
      <c r="F864" s="120"/>
      <c r="G864" s="120"/>
    </row>
    <row r="865" spans="6:7" x14ac:dyDescent="0.2">
      <c r="F865" s="120"/>
      <c r="G865" s="120"/>
    </row>
    <row r="866" spans="6:7" x14ac:dyDescent="0.2">
      <c r="F866" s="120"/>
      <c r="G866" s="120"/>
    </row>
    <row r="867" spans="6:7" x14ac:dyDescent="0.2">
      <c r="F867" s="120"/>
      <c r="G867" s="120"/>
    </row>
    <row r="868" spans="6:7" x14ac:dyDescent="0.2">
      <c r="F868" s="120"/>
      <c r="G868" s="120"/>
    </row>
    <row r="869" spans="6:7" x14ac:dyDescent="0.2">
      <c r="F869" s="120"/>
      <c r="G869" s="120"/>
    </row>
    <row r="870" spans="6:7" x14ac:dyDescent="0.2">
      <c r="F870" s="120"/>
      <c r="G870" s="120"/>
    </row>
    <row r="871" spans="6:7" x14ac:dyDescent="0.2">
      <c r="F871" s="120"/>
      <c r="G871" s="120"/>
    </row>
    <row r="872" spans="6:7" x14ac:dyDescent="0.2">
      <c r="F872" s="120"/>
      <c r="G872" s="120"/>
    </row>
    <row r="873" spans="6:7" x14ac:dyDescent="0.2">
      <c r="F873" s="120"/>
      <c r="G873" s="120"/>
    </row>
    <row r="874" spans="6:7" x14ac:dyDescent="0.2">
      <c r="F874" s="120"/>
      <c r="G874" s="120"/>
    </row>
    <row r="875" spans="6:7" x14ac:dyDescent="0.2">
      <c r="F875" s="120"/>
      <c r="G875" s="120"/>
    </row>
    <row r="876" spans="6:7" x14ac:dyDescent="0.2">
      <c r="F876" s="120"/>
      <c r="G876" s="120"/>
    </row>
    <row r="877" spans="6:7" x14ac:dyDescent="0.2">
      <c r="F877" s="120"/>
      <c r="G877" s="120"/>
    </row>
    <row r="878" spans="6:7" x14ac:dyDescent="0.2">
      <c r="F878" s="120"/>
      <c r="G878" s="120"/>
    </row>
    <row r="879" spans="6:7" x14ac:dyDescent="0.2">
      <c r="F879" s="120"/>
      <c r="G879" s="120"/>
    </row>
    <row r="880" spans="6:7" x14ac:dyDescent="0.2">
      <c r="F880" s="120"/>
      <c r="G880" s="120"/>
    </row>
    <row r="881" spans="6:7" x14ac:dyDescent="0.2">
      <c r="F881" s="120"/>
      <c r="G881" s="120"/>
    </row>
    <row r="882" spans="6:7" x14ac:dyDescent="0.2">
      <c r="F882" s="120"/>
      <c r="G882" s="120"/>
    </row>
    <row r="883" spans="6:7" x14ac:dyDescent="0.2">
      <c r="F883" s="120"/>
      <c r="G883" s="120"/>
    </row>
    <row r="884" spans="6:7" x14ac:dyDescent="0.2">
      <c r="F884" s="120"/>
      <c r="G884" s="120"/>
    </row>
    <row r="885" spans="6:7" x14ac:dyDescent="0.2">
      <c r="F885" s="120"/>
      <c r="G885" s="120"/>
    </row>
    <row r="886" spans="6:7" x14ac:dyDescent="0.2">
      <c r="F886" s="120"/>
      <c r="G886" s="120"/>
    </row>
    <row r="887" spans="6:7" x14ac:dyDescent="0.2">
      <c r="F887" s="120"/>
      <c r="G887" s="120"/>
    </row>
    <row r="888" spans="6:7" x14ac:dyDescent="0.2">
      <c r="F888" s="120"/>
      <c r="G888" s="120"/>
    </row>
    <row r="889" spans="6:7" x14ac:dyDescent="0.2">
      <c r="F889" s="120"/>
      <c r="G889" s="120"/>
    </row>
    <row r="890" spans="6:7" x14ac:dyDescent="0.2">
      <c r="F890" s="120"/>
      <c r="G890" s="120"/>
    </row>
    <row r="891" spans="6:7" x14ac:dyDescent="0.2">
      <c r="F891" s="120"/>
      <c r="G891" s="120"/>
    </row>
    <row r="892" spans="6:7" x14ac:dyDescent="0.2">
      <c r="F892" s="120"/>
      <c r="G892" s="120"/>
    </row>
    <row r="893" spans="6:7" x14ac:dyDescent="0.2">
      <c r="F893" s="120"/>
      <c r="G893" s="120"/>
    </row>
    <row r="894" spans="6:7" x14ac:dyDescent="0.2">
      <c r="F894" s="120"/>
      <c r="G894" s="120"/>
    </row>
    <row r="895" spans="6:7" x14ac:dyDescent="0.2">
      <c r="F895" s="120"/>
      <c r="G895" s="120"/>
    </row>
    <row r="896" spans="6:7" x14ac:dyDescent="0.2">
      <c r="F896" s="120"/>
      <c r="G896" s="120"/>
    </row>
    <row r="897" spans="6:7" x14ac:dyDescent="0.2">
      <c r="F897" s="120"/>
      <c r="G897" s="120"/>
    </row>
    <row r="898" spans="6:7" x14ac:dyDescent="0.2">
      <c r="F898" s="120"/>
      <c r="G898" s="120"/>
    </row>
    <row r="899" spans="6:7" x14ac:dyDescent="0.2">
      <c r="F899" s="120"/>
      <c r="G899" s="120"/>
    </row>
    <row r="900" spans="6:7" x14ac:dyDescent="0.2">
      <c r="F900" s="120"/>
      <c r="G900" s="120"/>
    </row>
    <row r="901" spans="6:7" x14ac:dyDescent="0.2">
      <c r="F901" s="120"/>
      <c r="G901" s="120"/>
    </row>
    <row r="902" spans="6:7" x14ac:dyDescent="0.2">
      <c r="F902" s="120"/>
      <c r="G902" s="120"/>
    </row>
    <row r="903" spans="6:7" x14ac:dyDescent="0.2">
      <c r="F903" s="120"/>
      <c r="G903" s="120"/>
    </row>
    <row r="904" spans="6:7" x14ac:dyDescent="0.2">
      <c r="F904" s="120"/>
      <c r="G904" s="120"/>
    </row>
    <row r="905" spans="6:7" x14ac:dyDescent="0.2">
      <c r="F905" s="120"/>
      <c r="G905" s="120"/>
    </row>
    <row r="906" spans="6:7" x14ac:dyDescent="0.2">
      <c r="F906" s="120"/>
      <c r="G906" s="120"/>
    </row>
    <row r="907" spans="6:7" x14ac:dyDescent="0.2">
      <c r="F907" s="120"/>
      <c r="G907" s="120"/>
    </row>
    <row r="908" spans="6:7" x14ac:dyDescent="0.2">
      <c r="F908" s="120"/>
      <c r="G908" s="120"/>
    </row>
    <row r="909" spans="6:7" x14ac:dyDescent="0.2">
      <c r="F909" s="120"/>
      <c r="G909" s="120"/>
    </row>
    <row r="910" spans="6:7" x14ac:dyDescent="0.2">
      <c r="F910" s="120"/>
      <c r="G910" s="120"/>
    </row>
    <row r="911" spans="6:7" x14ac:dyDescent="0.2">
      <c r="F911" s="120"/>
      <c r="G911" s="120"/>
    </row>
    <row r="912" spans="6:7" x14ac:dyDescent="0.2">
      <c r="F912" s="120"/>
      <c r="G912" s="120"/>
    </row>
    <row r="913" spans="6:7" x14ac:dyDescent="0.2">
      <c r="F913" s="120"/>
      <c r="G913" s="120"/>
    </row>
    <row r="914" spans="6:7" x14ac:dyDescent="0.2">
      <c r="F914" s="120"/>
      <c r="G914" s="120"/>
    </row>
    <row r="915" spans="6:7" x14ac:dyDescent="0.2">
      <c r="F915" s="120"/>
      <c r="G915" s="120"/>
    </row>
    <row r="916" spans="6:7" x14ac:dyDescent="0.2">
      <c r="F916" s="120"/>
      <c r="G916" s="120"/>
    </row>
    <row r="917" spans="6:7" x14ac:dyDescent="0.2">
      <c r="F917" s="120"/>
      <c r="G917" s="120"/>
    </row>
    <row r="918" spans="6:7" x14ac:dyDescent="0.2">
      <c r="F918" s="120"/>
      <c r="G918" s="120"/>
    </row>
    <row r="919" spans="6:7" x14ac:dyDescent="0.2">
      <c r="F919" s="120"/>
      <c r="G919" s="120"/>
    </row>
    <row r="920" spans="6:7" x14ac:dyDescent="0.2">
      <c r="F920" s="120"/>
      <c r="G920" s="120"/>
    </row>
    <row r="921" spans="6:7" x14ac:dyDescent="0.2">
      <c r="F921" s="120"/>
      <c r="G921" s="120"/>
    </row>
    <row r="922" spans="6:7" x14ac:dyDescent="0.2">
      <c r="F922" s="120"/>
      <c r="G922" s="120"/>
    </row>
    <row r="923" spans="6:7" x14ac:dyDescent="0.2">
      <c r="F923" s="120"/>
      <c r="G923" s="120"/>
    </row>
    <row r="924" spans="6:7" x14ac:dyDescent="0.2">
      <c r="F924" s="120"/>
      <c r="G924" s="120"/>
    </row>
    <row r="925" spans="6:7" x14ac:dyDescent="0.2">
      <c r="F925" s="120"/>
      <c r="G925" s="120"/>
    </row>
    <row r="926" spans="6:7" x14ac:dyDescent="0.2">
      <c r="F926" s="120"/>
      <c r="G926" s="120"/>
    </row>
    <row r="927" spans="6:7" x14ac:dyDescent="0.2">
      <c r="F927" s="120"/>
      <c r="G927" s="120"/>
    </row>
    <row r="928" spans="6:7" x14ac:dyDescent="0.2">
      <c r="F928" s="120"/>
      <c r="G928" s="120"/>
    </row>
    <row r="929" spans="6:7" x14ac:dyDescent="0.2">
      <c r="F929" s="120"/>
      <c r="G929" s="120"/>
    </row>
    <row r="930" spans="6:7" x14ac:dyDescent="0.2">
      <c r="F930" s="120"/>
      <c r="G930" s="120"/>
    </row>
    <row r="931" spans="6:7" x14ac:dyDescent="0.2">
      <c r="F931" s="120"/>
      <c r="G931" s="120"/>
    </row>
    <row r="932" spans="6:7" x14ac:dyDescent="0.2">
      <c r="F932" s="120"/>
      <c r="G932" s="120"/>
    </row>
    <row r="933" spans="6:7" x14ac:dyDescent="0.2">
      <c r="F933" s="120"/>
      <c r="G933" s="120"/>
    </row>
    <row r="934" spans="6:7" x14ac:dyDescent="0.2">
      <c r="F934" s="120"/>
      <c r="G934" s="120"/>
    </row>
    <row r="935" spans="6:7" x14ac:dyDescent="0.2">
      <c r="F935" s="120"/>
      <c r="G935" s="120"/>
    </row>
    <row r="936" spans="6:7" x14ac:dyDescent="0.2">
      <c r="F936" s="120"/>
      <c r="G936" s="120"/>
    </row>
    <row r="937" spans="6:7" x14ac:dyDescent="0.2">
      <c r="F937" s="120"/>
      <c r="G937" s="120"/>
    </row>
    <row r="938" spans="6:7" x14ac:dyDescent="0.2">
      <c r="F938" s="120"/>
      <c r="G938" s="120"/>
    </row>
    <row r="939" spans="6:7" x14ac:dyDescent="0.2">
      <c r="F939" s="120"/>
      <c r="G939" s="120"/>
    </row>
    <row r="940" spans="6:7" x14ac:dyDescent="0.2">
      <c r="F940" s="120"/>
      <c r="G940" s="120"/>
    </row>
    <row r="941" spans="6:7" x14ac:dyDescent="0.2">
      <c r="F941" s="120"/>
      <c r="G941" s="120"/>
    </row>
    <row r="942" spans="6:7" x14ac:dyDescent="0.2">
      <c r="F942" s="120"/>
      <c r="G942" s="120"/>
    </row>
    <row r="943" spans="6:7" x14ac:dyDescent="0.2">
      <c r="F943" s="120"/>
      <c r="G943" s="120"/>
    </row>
    <row r="944" spans="6:7" x14ac:dyDescent="0.2">
      <c r="F944" s="120"/>
      <c r="G944" s="120"/>
    </row>
    <row r="945" spans="6:7" x14ac:dyDescent="0.2">
      <c r="F945" s="120"/>
      <c r="G945" s="120"/>
    </row>
    <row r="946" spans="6:7" x14ac:dyDescent="0.2">
      <c r="F946" s="120"/>
      <c r="G946" s="120"/>
    </row>
    <row r="947" spans="6:7" x14ac:dyDescent="0.2">
      <c r="F947" s="120"/>
      <c r="G947" s="120"/>
    </row>
    <row r="948" spans="6:7" x14ac:dyDescent="0.2">
      <c r="F948" s="120"/>
      <c r="G948" s="120"/>
    </row>
    <row r="949" spans="6:7" x14ac:dyDescent="0.2">
      <c r="F949" s="120"/>
      <c r="G949" s="120"/>
    </row>
    <row r="950" spans="6:7" x14ac:dyDescent="0.2">
      <c r="F950" s="120"/>
      <c r="G950" s="120"/>
    </row>
    <row r="951" spans="6:7" x14ac:dyDescent="0.2">
      <c r="F951" s="120"/>
      <c r="G951" s="120"/>
    </row>
    <row r="952" spans="6:7" x14ac:dyDescent="0.2">
      <c r="F952" s="120"/>
      <c r="G952" s="120"/>
    </row>
    <row r="953" spans="6:7" x14ac:dyDescent="0.2">
      <c r="F953" s="120"/>
      <c r="G953" s="120"/>
    </row>
    <row r="954" spans="6:7" x14ac:dyDescent="0.2">
      <c r="F954" s="120"/>
      <c r="G954" s="120"/>
    </row>
    <row r="955" spans="6:7" x14ac:dyDescent="0.2">
      <c r="F955" s="120"/>
      <c r="G955" s="120"/>
    </row>
    <row r="956" spans="6:7" x14ac:dyDescent="0.2">
      <c r="F956" s="120"/>
      <c r="G956" s="120"/>
    </row>
    <row r="957" spans="6:7" x14ac:dyDescent="0.2">
      <c r="F957" s="120"/>
      <c r="G957" s="120"/>
    </row>
    <row r="958" spans="6:7" x14ac:dyDescent="0.2">
      <c r="F958" s="120"/>
      <c r="G958" s="120"/>
    </row>
    <row r="959" spans="6:7" x14ac:dyDescent="0.2">
      <c r="F959" s="120"/>
      <c r="G959" s="120"/>
    </row>
    <row r="960" spans="6:7" x14ac:dyDescent="0.2">
      <c r="F960" s="120"/>
      <c r="G960" s="120"/>
    </row>
    <row r="961" spans="6:7" x14ac:dyDescent="0.2">
      <c r="F961" s="120"/>
      <c r="G961" s="120"/>
    </row>
    <row r="962" spans="6:7" x14ac:dyDescent="0.2">
      <c r="F962" s="120"/>
      <c r="G962" s="120"/>
    </row>
    <row r="963" spans="6:7" x14ac:dyDescent="0.2">
      <c r="F963" s="120"/>
      <c r="G963" s="120"/>
    </row>
    <row r="964" spans="6:7" x14ac:dyDescent="0.2">
      <c r="F964" s="120"/>
      <c r="G964" s="120"/>
    </row>
    <row r="965" spans="6:7" x14ac:dyDescent="0.2">
      <c r="F965" s="120"/>
      <c r="G965" s="120"/>
    </row>
    <row r="966" spans="6:7" x14ac:dyDescent="0.2">
      <c r="F966" s="120"/>
      <c r="G966" s="120"/>
    </row>
    <row r="967" spans="6:7" x14ac:dyDescent="0.2">
      <c r="F967" s="120"/>
      <c r="G967" s="120"/>
    </row>
    <row r="968" spans="6:7" x14ac:dyDescent="0.2">
      <c r="F968" s="120"/>
      <c r="G968" s="120"/>
    </row>
    <row r="969" spans="6:7" x14ac:dyDescent="0.2">
      <c r="F969" s="120"/>
      <c r="G969" s="120"/>
    </row>
    <row r="970" spans="6:7" x14ac:dyDescent="0.2">
      <c r="F970" s="120"/>
      <c r="G970" s="120"/>
    </row>
    <row r="971" spans="6:7" x14ac:dyDescent="0.2">
      <c r="F971" s="120"/>
      <c r="G971" s="120"/>
    </row>
    <row r="972" spans="6:7" x14ac:dyDescent="0.2">
      <c r="F972" s="120"/>
      <c r="G972" s="120"/>
    </row>
    <row r="973" spans="6:7" x14ac:dyDescent="0.2">
      <c r="F973" s="120"/>
      <c r="G973" s="120"/>
    </row>
    <row r="974" spans="6:7" x14ac:dyDescent="0.2">
      <c r="F974" s="120"/>
      <c r="G974" s="120"/>
    </row>
    <row r="975" spans="6:7" x14ac:dyDescent="0.2">
      <c r="F975" s="120"/>
      <c r="G975" s="120"/>
    </row>
    <row r="976" spans="6:7" x14ac:dyDescent="0.2">
      <c r="F976" s="120"/>
      <c r="G976" s="120"/>
    </row>
    <row r="977" spans="6:7" x14ac:dyDescent="0.2">
      <c r="F977" s="120"/>
      <c r="G977" s="120"/>
    </row>
    <row r="978" spans="6:7" x14ac:dyDescent="0.2">
      <c r="F978" s="120"/>
      <c r="G978" s="120"/>
    </row>
    <row r="979" spans="6:7" x14ac:dyDescent="0.2">
      <c r="F979" s="120"/>
      <c r="G979" s="120"/>
    </row>
    <row r="980" spans="6:7" x14ac:dyDescent="0.2">
      <c r="F980" s="120"/>
      <c r="G980" s="120"/>
    </row>
    <row r="981" spans="6:7" x14ac:dyDescent="0.2">
      <c r="F981" s="120"/>
      <c r="G981" s="120"/>
    </row>
    <row r="982" spans="6:7" x14ac:dyDescent="0.2">
      <c r="F982" s="120"/>
      <c r="G982" s="120"/>
    </row>
    <row r="983" spans="6:7" x14ac:dyDescent="0.2">
      <c r="F983" s="120"/>
      <c r="G983" s="120"/>
    </row>
    <row r="984" spans="6:7" x14ac:dyDescent="0.2">
      <c r="F984" s="120"/>
      <c r="G984" s="120"/>
    </row>
    <row r="985" spans="6:7" x14ac:dyDescent="0.2">
      <c r="F985" s="120"/>
      <c r="G985" s="120"/>
    </row>
    <row r="986" spans="6:7" x14ac:dyDescent="0.2">
      <c r="F986" s="120"/>
      <c r="G986" s="120"/>
    </row>
    <row r="987" spans="6:7" x14ac:dyDescent="0.2">
      <c r="F987" s="120"/>
      <c r="G987" s="120"/>
    </row>
    <row r="988" spans="6:7" x14ac:dyDescent="0.2">
      <c r="F988" s="120"/>
      <c r="G988" s="120"/>
    </row>
    <row r="989" spans="6:7" x14ac:dyDescent="0.2">
      <c r="F989" s="120"/>
      <c r="G989" s="120"/>
    </row>
    <row r="990" spans="6:7" x14ac:dyDescent="0.2">
      <c r="F990" s="120"/>
      <c r="G990" s="120"/>
    </row>
    <row r="991" spans="6:7" x14ac:dyDescent="0.2">
      <c r="F991" s="120"/>
      <c r="G991" s="120"/>
    </row>
    <row r="992" spans="6:7" x14ac:dyDescent="0.2">
      <c r="F992" s="120"/>
      <c r="G992" s="120"/>
    </row>
    <row r="993" spans="6:7" x14ac:dyDescent="0.2">
      <c r="F993" s="120"/>
      <c r="G993" s="120"/>
    </row>
    <row r="994" spans="6:7" x14ac:dyDescent="0.2">
      <c r="F994" s="120"/>
      <c r="G994" s="120"/>
    </row>
    <row r="995" spans="6:7" x14ac:dyDescent="0.2">
      <c r="F995" s="120"/>
      <c r="G995" s="120"/>
    </row>
    <row r="996" spans="6:7" x14ac:dyDescent="0.2">
      <c r="F996" s="120"/>
      <c r="G996" s="120"/>
    </row>
    <row r="997" spans="6:7" x14ac:dyDescent="0.2">
      <c r="F997" s="120"/>
      <c r="G997" s="120"/>
    </row>
    <row r="998" spans="6:7" x14ac:dyDescent="0.2">
      <c r="F998" s="120"/>
      <c r="G998" s="120"/>
    </row>
    <row r="999" spans="6:7" x14ac:dyDescent="0.2">
      <c r="F999" s="120"/>
      <c r="G999" s="120"/>
    </row>
    <row r="1000" spans="6:7" x14ac:dyDescent="0.2">
      <c r="F1000" s="120"/>
      <c r="G1000" s="120"/>
    </row>
    <row r="1001" spans="6:7" x14ac:dyDescent="0.2">
      <c r="F1001" s="120"/>
      <c r="G1001" s="120"/>
    </row>
    <row r="1002" spans="6:7" x14ac:dyDescent="0.2">
      <c r="F1002" s="120"/>
      <c r="G1002" s="120"/>
    </row>
    <row r="1003" spans="6:7" x14ac:dyDescent="0.2">
      <c r="F1003" s="120"/>
      <c r="G1003" s="120"/>
    </row>
    <row r="1004" spans="6:7" x14ac:dyDescent="0.2">
      <c r="F1004" s="120"/>
      <c r="G1004" s="120"/>
    </row>
    <row r="1005" spans="6:7" x14ac:dyDescent="0.2">
      <c r="F1005" s="120"/>
      <c r="G1005" s="120"/>
    </row>
    <row r="1006" spans="6:7" x14ac:dyDescent="0.2">
      <c r="F1006" s="120"/>
      <c r="G1006" s="120"/>
    </row>
    <row r="1007" spans="6:7" x14ac:dyDescent="0.2">
      <c r="F1007" s="120"/>
      <c r="G1007" s="120"/>
    </row>
    <row r="1008" spans="6:7" x14ac:dyDescent="0.2">
      <c r="F1008" s="120"/>
      <c r="G1008" s="120"/>
    </row>
    <row r="1009" spans="6:7" x14ac:dyDescent="0.2">
      <c r="F1009" s="120"/>
      <c r="G1009" s="120"/>
    </row>
    <row r="1010" spans="6:7" x14ac:dyDescent="0.2">
      <c r="F1010" s="120"/>
      <c r="G1010" s="120"/>
    </row>
    <row r="1011" spans="6:7" x14ac:dyDescent="0.2">
      <c r="F1011" s="120"/>
      <c r="G1011" s="120"/>
    </row>
    <row r="1012" spans="6:7" x14ac:dyDescent="0.2">
      <c r="F1012" s="120"/>
      <c r="G1012" s="120"/>
    </row>
    <row r="1013" spans="6:7" x14ac:dyDescent="0.2">
      <c r="F1013" s="120"/>
      <c r="G1013" s="120"/>
    </row>
    <row r="1014" spans="6:7" x14ac:dyDescent="0.2">
      <c r="F1014" s="120"/>
      <c r="G1014" s="120"/>
    </row>
    <row r="1015" spans="6:7" x14ac:dyDescent="0.2">
      <c r="F1015" s="120"/>
      <c r="G1015" s="120"/>
    </row>
    <row r="1016" spans="6:7" x14ac:dyDescent="0.2">
      <c r="F1016" s="120"/>
      <c r="G1016" s="120"/>
    </row>
    <row r="1017" spans="6:7" x14ac:dyDescent="0.2">
      <c r="F1017" s="120"/>
      <c r="G1017" s="120"/>
    </row>
    <row r="1018" spans="6:7" x14ac:dyDescent="0.2">
      <c r="F1018" s="120"/>
      <c r="G1018" s="120"/>
    </row>
    <row r="1019" spans="6:7" x14ac:dyDescent="0.2">
      <c r="F1019" s="120"/>
      <c r="G1019" s="120"/>
    </row>
    <row r="1020" spans="6:7" x14ac:dyDescent="0.2">
      <c r="F1020" s="120"/>
      <c r="G1020" s="120"/>
    </row>
    <row r="1021" spans="6:7" x14ac:dyDescent="0.2">
      <c r="F1021" s="120"/>
      <c r="G1021" s="120"/>
    </row>
    <row r="1022" spans="6:7" x14ac:dyDescent="0.2">
      <c r="F1022" s="120"/>
      <c r="G1022" s="120"/>
    </row>
    <row r="1023" spans="6:7" x14ac:dyDescent="0.2">
      <c r="F1023" s="120"/>
      <c r="G1023" s="120"/>
    </row>
    <row r="1024" spans="6:7" x14ac:dyDescent="0.2">
      <c r="F1024" s="120"/>
      <c r="G1024" s="120"/>
    </row>
    <row r="1025" spans="6:7" x14ac:dyDescent="0.2">
      <c r="F1025" s="120"/>
      <c r="G1025" s="120"/>
    </row>
    <row r="1026" spans="6:7" x14ac:dyDescent="0.2">
      <c r="F1026" s="120"/>
      <c r="G1026" s="120"/>
    </row>
    <row r="1027" spans="6:7" x14ac:dyDescent="0.2">
      <c r="F1027" s="120"/>
      <c r="G1027" s="120"/>
    </row>
    <row r="1028" spans="6:7" x14ac:dyDescent="0.2">
      <c r="F1028" s="120"/>
      <c r="G1028" s="120"/>
    </row>
    <row r="1029" spans="6:7" x14ac:dyDescent="0.2">
      <c r="F1029" s="120"/>
      <c r="G1029" s="120"/>
    </row>
    <row r="1030" spans="6:7" x14ac:dyDescent="0.2">
      <c r="F1030" s="120"/>
      <c r="G1030" s="120"/>
    </row>
    <row r="1031" spans="6:7" x14ac:dyDescent="0.2">
      <c r="F1031" s="120"/>
      <c r="G1031" s="120"/>
    </row>
    <row r="1032" spans="6:7" x14ac:dyDescent="0.2">
      <c r="F1032" s="120"/>
      <c r="G1032" s="120"/>
    </row>
    <row r="1033" spans="6:7" x14ac:dyDescent="0.2">
      <c r="F1033" s="120"/>
      <c r="G1033" s="120"/>
    </row>
    <row r="1034" spans="6:7" x14ac:dyDescent="0.2">
      <c r="F1034" s="120"/>
      <c r="G1034" s="120"/>
    </row>
    <row r="1035" spans="6:7" x14ac:dyDescent="0.2">
      <c r="F1035" s="120"/>
      <c r="G1035" s="120"/>
    </row>
    <row r="1036" spans="6:7" x14ac:dyDescent="0.2">
      <c r="F1036" s="120"/>
      <c r="G1036" s="120"/>
    </row>
    <row r="1037" spans="6:7" x14ac:dyDescent="0.2">
      <c r="F1037" s="120"/>
      <c r="G1037" s="120"/>
    </row>
    <row r="1038" spans="6:7" x14ac:dyDescent="0.2">
      <c r="F1038" s="120"/>
      <c r="G1038" s="120"/>
    </row>
    <row r="1039" spans="6:7" x14ac:dyDescent="0.2">
      <c r="F1039" s="120"/>
      <c r="G1039" s="120"/>
    </row>
    <row r="1040" spans="6:7" x14ac:dyDescent="0.2">
      <c r="F1040" s="120"/>
      <c r="G1040" s="120"/>
    </row>
    <row r="1041" spans="6:7" x14ac:dyDescent="0.2">
      <c r="F1041" s="120"/>
      <c r="G1041" s="120"/>
    </row>
    <row r="1042" spans="6:7" x14ac:dyDescent="0.2">
      <c r="F1042" s="120"/>
      <c r="G1042" s="120"/>
    </row>
    <row r="1043" spans="6:7" x14ac:dyDescent="0.2">
      <c r="F1043" s="120"/>
      <c r="G1043" s="120"/>
    </row>
    <row r="1044" spans="6:7" x14ac:dyDescent="0.2">
      <c r="F1044" s="120"/>
      <c r="G1044" s="120"/>
    </row>
    <row r="1045" spans="6:7" x14ac:dyDescent="0.2">
      <c r="F1045" s="120"/>
      <c r="G1045" s="120"/>
    </row>
    <row r="1046" spans="6:7" x14ac:dyDescent="0.2">
      <c r="F1046" s="120"/>
      <c r="G1046" s="120"/>
    </row>
    <row r="1047" spans="6:7" x14ac:dyDescent="0.2">
      <c r="F1047" s="120"/>
      <c r="G1047" s="120"/>
    </row>
    <row r="1048" spans="6:7" x14ac:dyDescent="0.2">
      <c r="F1048" s="120"/>
      <c r="G1048" s="120"/>
    </row>
    <row r="1049" spans="6:7" x14ac:dyDescent="0.2">
      <c r="F1049" s="120"/>
      <c r="G1049" s="120"/>
    </row>
    <row r="1050" spans="6:7" x14ac:dyDescent="0.2">
      <c r="F1050" s="120"/>
      <c r="G1050" s="120"/>
    </row>
    <row r="1051" spans="6:7" x14ac:dyDescent="0.2">
      <c r="F1051" s="120"/>
      <c r="G1051" s="120"/>
    </row>
    <row r="1052" spans="6:7" x14ac:dyDescent="0.2">
      <c r="F1052" s="120"/>
      <c r="G1052" s="120"/>
    </row>
    <row r="1053" spans="6:7" x14ac:dyDescent="0.2">
      <c r="F1053" s="120"/>
      <c r="G1053" s="120"/>
    </row>
    <row r="1054" spans="6:7" x14ac:dyDescent="0.2">
      <c r="F1054" s="120"/>
      <c r="G1054" s="120"/>
    </row>
    <row r="1055" spans="6:7" x14ac:dyDescent="0.2">
      <c r="F1055" s="120"/>
      <c r="G1055" s="120"/>
    </row>
    <row r="1056" spans="6:7" x14ac:dyDescent="0.2">
      <c r="F1056" s="120"/>
      <c r="G1056" s="120"/>
    </row>
    <row r="1057" spans="6:7" x14ac:dyDescent="0.2">
      <c r="F1057" s="120"/>
      <c r="G1057" s="120"/>
    </row>
    <row r="1058" spans="6:7" x14ac:dyDescent="0.2">
      <c r="F1058" s="120"/>
      <c r="G1058" s="120"/>
    </row>
    <row r="1059" spans="6:7" x14ac:dyDescent="0.2">
      <c r="F1059" s="120"/>
      <c r="G1059" s="120"/>
    </row>
    <row r="1060" spans="6:7" x14ac:dyDescent="0.2">
      <c r="F1060" s="120"/>
      <c r="G1060" s="120"/>
    </row>
    <row r="1061" spans="6:7" x14ac:dyDescent="0.2">
      <c r="F1061" s="120"/>
      <c r="G1061" s="120"/>
    </row>
    <row r="1062" spans="6:7" x14ac:dyDescent="0.2">
      <c r="F1062" s="120"/>
      <c r="G1062" s="120"/>
    </row>
    <row r="1063" spans="6:7" x14ac:dyDescent="0.2">
      <c r="F1063" s="120"/>
      <c r="G1063" s="120"/>
    </row>
    <row r="1064" spans="6:7" x14ac:dyDescent="0.2">
      <c r="F1064" s="120"/>
      <c r="G1064" s="120"/>
    </row>
    <row r="1065" spans="6:7" x14ac:dyDescent="0.2">
      <c r="F1065" s="120"/>
      <c r="G1065" s="120"/>
    </row>
    <row r="1066" spans="6:7" x14ac:dyDescent="0.2">
      <c r="F1066" s="120"/>
      <c r="G1066" s="120"/>
    </row>
    <row r="1067" spans="6:7" x14ac:dyDescent="0.2">
      <c r="F1067" s="120"/>
      <c r="G1067" s="120"/>
    </row>
    <row r="1068" spans="6:7" x14ac:dyDescent="0.2">
      <c r="F1068" s="120"/>
      <c r="G1068" s="120"/>
    </row>
    <row r="1069" spans="6:7" x14ac:dyDescent="0.2">
      <c r="F1069" s="120"/>
      <c r="G1069" s="120"/>
    </row>
    <row r="1070" spans="6:7" x14ac:dyDescent="0.2">
      <c r="F1070" s="120"/>
      <c r="G1070" s="120"/>
    </row>
    <row r="1071" spans="6:7" x14ac:dyDescent="0.2">
      <c r="F1071" s="120"/>
      <c r="G1071" s="120"/>
    </row>
    <row r="1072" spans="6:7" x14ac:dyDescent="0.2">
      <c r="F1072" s="120"/>
      <c r="G1072" s="120"/>
    </row>
    <row r="1073" spans="6:7" x14ac:dyDescent="0.2">
      <c r="F1073" s="120"/>
      <c r="G1073" s="120"/>
    </row>
    <row r="1074" spans="6:7" x14ac:dyDescent="0.2">
      <c r="F1074" s="120"/>
      <c r="G1074" s="120"/>
    </row>
    <row r="1075" spans="6:7" x14ac:dyDescent="0.2">
      <c r="F1075" s="120"/>
      <c r="G1075" s="120"/>
    </row>
    <row r="1076" spans="6:7" x14ac:dyDescent="0.2">
      <c r="F1076" s="120"/>
      <c r="G1076" s="120"/>
    </row>
    <row r="1077" spans="6:7" x14ac:dyDescent="0.2">
      <c r="F1077" s="120"/>
      <c r="G1077" s="120"/>
    </row>
    <row r="1078" spans="6:7" x14ac:dyDescent="0.2">
      <c r="F1078" s="120"/>
      <c r="G1078" s="120"/>
    </row>
    <row r="1079" spans="6:7" x14ac:dyDescent="0.2">
      <c r="F1079" s="120"/>
      <c r="G1079" s="120"/>
    </row>
    <row r="1080" spans="6:7" x14ac:dyDescent="0.2">
      <c r="F1080" s="120"/>
      <c r="G1080" s="120"/>
    </row>
    <row r="1081" spans="6:7" x14ac:dyDescent="0.2">
      <c r="F1081" s="120"/>
      <c r="G1081" s="120"/>
    </row>
    <row r="1082" spans="6:7" x14ac:dyDescent="0.2">
      <c r="F1082" s="120"/>
      <c r="G1082" s="120"/>
    </row>
    <row r="1083" spans="6:7" x14ac:dyDescent="0.2">
      <c r="F1083" s="120"/>
      <c r="G1083" s="120"/>
    </row>
    <row r="1084" spans="6:7" x14ac:dyDescent="0.2">
      <c r="F1084" s="120"/>
      <c r="G1084" s="120"/>
    </row>
    <row r="1085" spans="6:7" x14ac:dyDescent="0.2">
      <c r="F1085" s="120"/>
      <c r="G1085" s="120"/>
    </row>
    <row r="1086" spans="6:7" x14ac:dyDescent="0.2">
      <c r="F1086" s="120"/>
      <c r="G1086" s="120"/>
    </row>
    <row r="1087" spans="6:7" x14ac:dyDescent="0.2">
      <c r="F1087" s="120"/>
      <c r="G1087" s="120"/>
    </row>
    <row r="1088" spans="6:7" x14ac:dyDescent="0.2">
      <c r="F1088" s="120"/>
      <c r="G1088" s="120"/>
    </row>
    <row r="1089" spans="6:7" x14ac:dyDescent="0.2">
      <c r="F1089" s="120"/>
      <c r="G1089" s="120"/>
    </row>
    <row r="1090" spans="6:7" x14ac:dyDescent="0.2">
      <c r="F1090" s="120"/>
      <c r="G1090" s="120"/>
    </row>
    <row r="1091" spans="6:7" x14ac:dyDescent="0.2">
      <c r="F1091" s="120"/>
      <c r="G1091" s="120"/>
    </row>
    <row r="1092" spans="6:7" x14ac:dyDescent="0.2">
      <c r="F1092" s="120"/>
      <c r="G1092" s="120"/>
    </row>
    <row r="1093" spans="6:7" x14ac:dyDescent="0.2">
      <c r="F1093" s="120"/>
      <c r="G1093" s="120"/>
    </row>
    <row r="1094" spans="6:7" x14ac:dyDescent="0.2">
      <c r="F1094" s="120"/>
      <c r="G1094" s="120"/>
    </row>
    <row r="1095" spans="6:7" x14ac:dyDescent="0.2">
      <c r="F1095" s="120"/>
      <c r="G1095" s="120"/>
    </row>
    <row r="1096" spans="6:7" x14ac:dyDescent="0.2">
      <c r="F1096" s="120"/>
      <c r="G1096" s="120"/>
    </row>
    <row r="1097" spans="6:7" x14ac:dyDescent="0.2">
      <c r="F1097" s="120"/>
      <c r="G1097" s="120"/>
    </row>
    <row r="1098" spans="6:7" x14ac:dyDescent="0.2">
      <c r="F1098" s="120"/>
      <c r="G1098" s="120"/>
    </row>
    <row r="1099" spans="6:7" x14ac:dyDescent="0.2">
      <c r="F1099" s="120"/>
      <c r="G1099" s="120"/>
    </row>
    <row r="1100" spans="6:7" x14ac:dyDescent="0.2">
      <c r="F1100" s="120"/>
      <c r="G1100" s="120"/>
    </row>
    <row r="1101" spans="6:7" x14ac:dyDescent="0.2">
      <c r="F1101" s="120"/>
      <c r="G1101" s="120"/>
    </row>
    <row r="1102" spans="6:7" x14ac:dyDescent="0.2">
      <c r="F1102" s="120"/>
      <c r="G1102" s="120"/>
    </row>
    <row r="1103" spans="6:7" x14ac:dyDescent="0.2">
      <c r="F1103" s="120"/>
      <c r="G1103" s="120"/>
    </row>
    <row r="1104" spans="6:7" x14ac:dyDescent="0.2">
      <c r="F1104" s="120"/>
      <c r="G1104" s="120"/>
    </row>
    <row r="1105" spans="6:7" x14ac:dyDescent="0.2">
      <c r="F1105" s="120"/>
      <c r="G1105" s="120"/>
    </row>
    <row r="1106" spans="6:7" x14ac:dyDescent="0.2">
      <c r="F1106" s="120"/>
      <c r="G1106" s="120"/>
    </row>
    <row r="1107" spans="6:7" x14ac:dyDescent="0.2">
      <c r="F1107" s="120"/>
      <c r="G1107" s="120"/>
    </row>
    <row r="1108" spans="6:7" x14ac:dyDescent="0.2">
      <c r="F1108" s="120"/>
      <c r="G1108" s="120"/>
    </row>
    <row r="1109" spans="6:7" x14ac:dyDescent="0.2">
      <c r="F1109" s="120"/>
      <c r="G1109" s="120"/>
    </row>
    <row r="1110" spans="6:7" x14ac:dyDescent="0.2">
      <c r="F1110" s="120"/>
      <c r="G1110" s="120"/>
    </row>
    <row r="1111" spans="6:7" x14ac:dyDescent="0.2">
      <c r="F1111" s="120"/>
      <c r="G1111" s="120"/>
    </row>
    <row r="1112" spans="6:7" x14ac:dyDescent="0.2">
      <c r="F1112" s="120"/>
      <c r="G1112" s="120"/>
    </row>
    <row r="1113" spans="6:7" x14ac:dyDescent="0.2">
      <c r="F1113" s="120"/>
      <c r="G1113" s="120"/>
    </row>
    <row r="1114" spans="6:7" x14ac:dyDescent="0.2">
      <c r="F1114" s="120"/>
      <c r="G1114" s="120"/>
    </row>
    <row r="1115" spans="6:7" x14ac:dyDescent="0.2">
      <c r="F1115" s="120"/>
      <c r="G1115" s="120"/>
    </row>
    <row r="1116" spans="6:7" x14ac:dyDescent="0.2">
      <c r="F1116" s="120"/>
      <c r="G1116" s="120"/>
    </row>
    <row r="1117" spans="6:7" x14ac:dyDescent="0.2">
      <c r="F1117" s="120"/>
      <c r="G1117" s="120"/>
    </row>
    <row r="1118" spans="6:7" x14ac:dyDescent="0.2">
      <c r="F1118" s="120"/>
      <c r="G1118" s="120"/>
    </row>
    <row r="1119" spans="6:7" x14ac:dyDescent="0.2">
      <c r="F1119" s="120"/>
      <c r="G1119" s="120"/>
    </row>
    <row r="1120" spans="6:7" x14ac:dyDescent="0.2">
      <c r="F1120" s="120"/>
      <c r="G1120" s="120"/>
    </row>
    <row r="1121" spans="6:7" x14ac:dyDescent="0.2">
      <c r="F1121" s="120"/>
      <c r="G1121" s="120"/>
    </row>
    <row r="1122" spans="6:7" x14ac:dyDescent="0.2">
      <c r="F1122" s="120"/>
      <c r="G1122" s="120"/>
    </row>
    <row r="1123" spans="6:7" x14ac:dyDescent="0.2">
      <c r="F1123" s="120"/>
      <c r="G1123" s="120"/>
    </row>
    <row r="1124" spans="6:7" x14ac:dyDescent="0.2">
      <c r="F1124" s="120"/>
      <c r="G1124" s="120"/>
    </row>
    <row r="1125" spans="6:7" x14ac:dyDescent="0.2">
      <c r="F1125" s="120"/>
      <c r="G1125" s="120"/>
    </row>
    <row r="1126" spans="6:7" x14ac:dyDescent="0.2">
      <c r="F1126" s="120"/>
      <c r="G1126" s="120"/>
    </row>
    <row r="1127" spans="6:7" x14ac:dyDescent="0.2">
      <c r="F1127" s="120"/>
      <c r="G1127" s="120"/>
    </row>
    <row r="1128" spans="6:7" x14ac:dyDescent="0.2">
      <c r="F1128" s="120"/>
      <c r="G1128" s="120"/>
    </row>
    <row r="1129" spans="6:7" x14ac:dyDescent="0.2">
      <c r="F1129" s="120"/>
      <c r="G1129" s="120"/>
    </row>
    <row r="1130" spans="6:7" x14ac:dyDescent="0.2">
      <c r="F1130" s="120"/>
      <c r="G1130" s="120"/>
    </row>
    <row r="1131" spans="6:7" x14ac:dyDescent="0.2">
      <c r="F1131" s="120"/>
      <c r="G1131" s="120"/>
    </row>
    <row r="1132" spans="6:7" x14ac:dyDescent="0.2">
      <c r="F1132" s="120"/>
      <c r="G1132" s="120"/>
    </row>
    <row r="1133" spans="6:7" x14ac:dyDescent="0.2">
      <c r="F1133" s="120"/>
      <c r="G1133" s="120"/>
    </row>
    <row r="1134" spans="6:7" x14ac:dyDescent="0.2">
      <c r="F1134" s="120"/>
      <c r="G1134" s="120"/>
    </row>
    <row r="1135" spans="6:7" x14ac:dyDescent="0.2">
      <c r="F1135" s="120"/>
      <c r="G1135" s="120"/>
    </row>
    <row r="1136" spans="6:7" x14ac:dyDescent="0.2">
      <c r="F1136" s="120"/>
      <c r="G1136" s="120"/>
    </row>
    <row r="1137" spans="6:7" x14ac:dyDescent="0.2">
      <c r="F1137" s="120"/>
      <c r="G1137" s="120"/>
    </row>
    <row r="1138" spans="6:7" x14ac:dyDescent="0.2">
      <c r="F1138" s="120"/>
      <c r="G1138" s="120"/>
    </row>
    <row r="1139" spans="6:7" x14ac:dyDescent="0.2">
      <c r="F1139" s="120"/>
      <c r="G1139" s="120"/>
    </row>
    <row r="1140" spans="6:7" x14ac:dyDescent="0.2">
      <c r="F1140" s="120"/>
      <c r="G1140" s="120"/>
    </row>
    <row r="1141" spans="6:7" x14ac:dyDescent="0.2">
      <c r="F1141" s="120"/>
      <c r="G1141" s="120"/>
    </row>
    <row r="1142" spans="6:7" x14ac:dyDescent="0.2">
      <c r="F1142" s="120"/>
      <c r="G1142" s="120"/>
    </row>
    <row r="1143" spans="6:7" x14ac:dyDescent="0.2">
      <c r="F1143" s="120"/>
      <c r="G1143" s="120"/>
    </row>
    <row r="1144" spans="6:7" x14ac:dyDescent="0.2">
      <c r="F1144" s="120"/>
      <c r="G1144" s="120"/>
    </row>
    <row r="1145" spans="6:7" x14ac:dyDescent="0.2">
      <c r="F1145" s="120"/>
      <c r="G1145" s="120"/>
    </row>
    <row r="1146" spans="6:7" x14ac:dyDescent="0.2">
      <c r="F1146" s="120"/>
      <c r="G1146" s="120"/>
    </row>
    <row r="1147" spans="6:7" x14ac:dyDescent="0.2">
      <c r="F1147" s="120"/>
      <c r="G1147" s="120"/>
    </row>
    <row r="1148" spans="6:7" x14ac:dyDescent="0.2">
      <c r="F1148" s="120"/>
      <c r="G1148" s="120"/>
    </row>
    <row r="1149" spans="6:7" x14ac:dyDescent="0.2">
      <c r="F1149" s="120"/>
      <c r="G1149" s="120"/>
    </row>
    <row r="1150" spans="6:7" x14ac:dyDescent="0.2">
      <c r="F1150" s="120"/>
      <c r="G1150" s="120"/>
    </row>
    <row r="1151" spans="6:7" x14ac:dyDescent="0.2">
      <c r="F1151" s="120"/>
      <c r="G1151" s="120"/>
    </row>
    <row r="1152" spans="6:7" x14ac:dyDescent="0.2">
      <c r="F1152" s="120"/>
      <c r="G1152" s="120"/>
    </row>
    <row r="1153" spans="6:7" x14ac:dyDescent="0.2">
      <c r="F1153" s="120"/>
      <c r="G1153" s="120"/>
    </row>
    <row r="1154" spans="6:7" x14ac:dyDescent="0.2">
      <c r="F1154" s="120"/>
      <c r="G1154" s="120"/>
    </row>
    <row r="1155" spans="6:7" x14ac:dyDescent="0.2">
      <c r="F1155" s="120"/>
      <c r="G1155" s="120"/>
    </row>
    <row r="1156" spans="6:7" x14ac:dyDescent="0.2">
      <c r="F1156" s="120"/>
      <c r="G1156" s="120"/>
    </row>
    <row r="1157" spans="6:7" x14ac:dyDescent="0.2">
      <c r="F1157" s="120"/>
      <c r="G1157" s="120"/>
    </row>
    <row r="1158" spans="6:7" x14ac:dyDescent="0.2">
      <c r="F1158" s="120"/>
      <c r="G1158" s="120"/>
    </row>
    <row r="1159" spans="6:7" x14ac:dyDescent="0.2">
      <c r="F1159" s="120"/>
      <c r="G1159" s="120"/>
    </row>
    <row r="1160" spans="6:7" x14ac:dyDescent="0.2">
      <c r="F1160" s="120"/>
      <c r="G1160" s="120"/>
    </row>
    <row r="1161" spans="6:7" x14ac:dyDescent="0.2">
      <c r="F1161" s="120"/>
      <c r="G1161" s="120"/>
    </row>
    <row r="1162" spans="6:7" x14ac:dyDescent="0.2">
      <c r="F1162" s="120"/>
      <c r="G1162" s="120"/>
    </row>
    <row r="1163" spans="6:7" x14ac:dyDescent="0.2">
      <c r="F1163" s="120"/>
      <c r="G1163" s="120"/>
    </row>
    <row r="1164" spans="6:7" x14ac:dyDescent="0.2">
      <c r="F1164" s="120"/>
      <c r="G1164" s="120"/>
    </row>
    <row r="1165" spans="6:7" x14ac:dyDescent="0.2">
      <c r="F1165" s="120"/>
      <c r="G1165" s="120"/>
    </row>
    <row r="1166" spans="6:7" x14ac:dyDescent="0.2">
      <c r="F1166" s="120"/>
      <c r="G1166" s="120"/>
    </row>
    <row r="1167" spans="6:7" x14ac:dyDescent="0.2">
      <c r="F1167" s="120"/>
      <c r="G1167" s="120"/>
    </row>
    <row r="1168" spans="6:7" x14ac:dyDescent="0.2">
      <c r="F1168" s="120"/>
      <c r="G1168" s="120"/>
    </row>
    <row r="1169" spans="6:7" x14ac:dyDescent="0.2">
      <c r="F1169" s="120"/>
      <c r="G1169" s="120"/>
    </row>
    <row r="1170" spans="6:7" x14ac:dyDescent="0.2">
      <c r="F1170" s="120"/>
      <c r="G1170" s="120"/>
    </row>
    <row r="1171" spans="6:7" x14ac:dyDescent="0.2">
      <c r="F1171" s="120"/>
      <c r="G1171" s="120"/>
    </row>
    <row r="1172" spans="6:7" x14ac:dyDescent="0.2">
      <c r="F1172" s="120"/>
      <c r="G1172" s="120"/>
    </row>
    <row r="1173" spans="6:7" x14ac:dyDescent="0.2">
      <c r="F1173" s="120"/>
      <c r="G1173" s="120"/>
    </row>
    <row r="1174" spans="6:7" x14ac:dyDescent="0.2">
      <c r="F1174" s="120"/>
      <c r="G1174" s="120"/>
    </row>
    <row r="1175" spans="6:7" x14ac:dyDescent="0.2">
      <c r="F1175" s="120"/>
      <c r="G1175" s="120"/>
    </row>
    <row r="1176" spans="6:7" x14ac:dyDescent="0.2">
      <c r="F1176" s="120"/>
      <c r="G1176" s="120"/>
    </row>
    <row r="1177" spans="6:7" x14ac:dyDescent="0.2">
      <c r="F1177" s="120"/>
      <c r="G1177" s="120"/>
    </row>
    <row r="1178" spans="6:7" x14ac:dyDescent="0.2">
      <c r="F1178" s="120"/>
      <c r="G1178" s="120"/>
    </row>
    <row r="1179" spans="6:7" x14ac:dyDescent="0.2">
      <c r="F1179" s="120"/>
      <c r="G1179" s="120"/>
    </row>
    <row r="1180" spans="6:7" x14ac:dyDescent="0.2">
      <c r="F1180" s="120"/>
      <c r="G1180" s="120"/>
    </row>
    <row r="1181" spans="6:7" x14ac:dyDescent="0.2">
      <c r="F1181" s="120"/>
      <c r="G1181" s="120"/>
    </row>
    <row r="1182" spans="6:7" x14ac:dyDescent="0.2">
      <c r="F1182" s="120"/>
      <c r="G1182" s="120"/>
    </row>
    <row r="1183" spans="6:7" x14ac:dyDescent="0.2">
      <c r="F1183" s="120"/>
      <c r="G1183" s="120"/>
    </row>
    <row r="1184" spans="6:7" x14ac:dyDescent="0.2">
      <c r="F1184" s="120"/>
      <c r="G1184" s="120"/>
    </row>
    <row r="1185" spans="6:7" x14ac:dyDescent="0.2">
      <c r="F1185" s="120"/>
      <c r="G1185" s="120"/>
    </row>
    <row r="1186" spans="6:7" x14ac:dyDescent="0.2">
      <c r="F1186" s="120"/>
      <c r="G1186" s="120"/>
    </row>
    <row r="1187" spans="6:7" x14ac:dyDescent="0.2">
      <c r="F1187" s="120"/>
      <c r="G1187" s="120"/>
    </row>
    <row r="1188" spans="6:7" x14ac:dyDescent="0.2">
      <c r="F1188" s="120"/>
      <c r="G1188" s="120"/>
    </row>
    <row r="1189" spans="6:7" x14ac:dyDescent="0.2">
      <c r="F1189" s="120"/>
      <c r="G1189" s="120"/>
    </row>
    <row r="1190" spans="6:7" x14ac:dyDescent="0.2">
      <c r="F1190" s="120"/>
      <c r="G1190" s="120"/>
    </row>
    <row r="1191" spans="6:7" x14ac:dyDescent="0.2">
      <c r="F1191" s="120"/>
      <c r="G1191" s="120"/>
    </row>
    <row r="1192" spans="6:7" x14ac:dyDescent="0.2">
      <c r="F1192" s="120"/>
      <c r="G1192" s="120"/>
    </row>
    <row r="1193" spans="6:7" x14ac:dyDescent="0.2">
      <c r="F1193" s="120"/>
      <c r="G1193" s="120"/>
    </row>
    <row r="1194" spans="6:7" x14ac:dyDescent="0.2">
      <c r="F1194" s="120"/>
      <c r="G1194" s="120"/>
    </row>
    <row r="1195" spans="6:7" x14ac:dyDescent="0.2">
      <c r="F1195" s="120"/>
      <c r="G1195" s="120"/>
    </row>
    <row r="1196" spans="6:7" x14ac:dyDescent="0.2">
      <c r="F1196" s="120"/>
      <c r="G1196" s="120"/>
    </row>
    <row r="1197" spans="6:7" x14ac:dyDescent="0.2">
      <c r="F1197" s="120"/>
      <c r="G1197" s="120"/>
    </row>
    <row r="1198" spans="6:7" x14ac:dyDescent="0.2">
      <c r="F1198" s="120"/>
      <c r="G1198" s="120"/>
    </row>
    <row r="1199" spans="6:7" x14ac:dyDescent="0.2">
      <c r="F1199" s="120"/>
      <c r="G1199" s="120"/>
    </row>
    <row r="1200" spans="6:7" x14ac:dyDescent="0.2">
      <c r="F1200" s="120"/>
      <c r="G1200" s="120"/>
    </row>
    <row r="1201" spans="6:7" x14ac:dyDescent="0.2">
      <c r="F1201" s="120"/>
      <c r="G1201" s="120"/>
    </row>
    <row r="1202" spans="6:7" x14ac:dyDescent="0.2">
      <c r="F1202" s="120"/>
      <c r="G1202" s="120"/>
    </row>
    <row r="1203" spans="6:7" x14ac:dyDescent="0.2">
      <c r="F1203" s="120"/>
      <c r="G1203" s="120"/>
    </row>
    <row r="1204" spans="6:7" x14ac:dyDescent="0.2">
      <c r="F1204" s="120"/>
      <c r="G1204" s="120"/>
    </row>
    <row r="1205" spans="6:7" x14ac:dyDescent="0.2">
      <c r="F1205" s="120"/>
      <c r="G1205" s="120"/>
    </row>
    <row r="1206" spans="6:7" x14ac:dyDescent="0.2">
      <c r="F1206" s="120"/>
      <c r="G1206" s="120"/>
    </row>
    <row r="1207" spans="6:7" x14ac:dyDescent="0.2">
      <c r="F1207" s="120"/>
      <c r="G1207" s="120"/>
    </row>
    <row r="1208" spans="6:7" x14ac:dyDescent="0.2">
      <c r="F1208" s="120"/>
      <c r="G1208" s="120"/>
    </row>
    <row r="1209" spans="6:7" x14ac:dyDescent="0.2">
      <c r="F1209" s="120"/>
      <c r="G1209" s="120"/>
    </row>
    <row r="1210" spans="6:7" x14ac:dyDescent="0.2">
      <c r="F1210" s="120"/>
      <c r="G1210" s="120"/>
    </row>
    <row r="1211" spans="6:7" x14ac:dyDescent="0.2">
      <c r="F1211" s="120"/>
      <c r="G1211" s="120"/>
    </row>
    <row r="1212" spans="6:7" x14ac:dyDescent="0.2">
      <c r="F1212" s="120"/>
      <c r="G1212" s="120"/>
    </row>
    <row r="1213" spans="6:7" x14ac:dyDescent="0.2">
      <c r="F1213" s="120"/>
      <c r="G1213" s="120"/>
    </row>
    <row r="1214" spans="6:7" x14ac:dyDescent="0.2">
      <c r="F1214" s="120"/>
      <c r="G1214" s="120"/>
    </row>
    <row r="1215" spans="6:7" x14ac:dyDescent="0.2">
      <c r="F1215" s="120"/>
      <c r="G1215" s="120"/>
    </row>
    <row r="1216" spans="6:7" x14ac:dyDescent="0.2">
      <c r="F1216" s="120"/>
      <c r="G1216" s="120"/>
    </row>
    <row r="1217" spans="6:7" x14ac:dyDescent="0.2">
      <c r="F1217" s="120"/>
      <c r="G1217" s="120"/>
    </row>
    <row r="1218" spans="6:7" x14ac:dyDescent="0.2">
      <c r="F1218" s="120"/>
      <c r="G1218" s="120"/>
    </row>
    <row r="1219" spans="6:7" x14ac:dyDescent="0.2">
      <c r="F1219" s="120"/>
      <c r="G1219" s="120"/>
    </row>
    <row r="1220" spans="6:7" x14ac:dyDescent="0.2">
      <c r="F1220" s="120"/>
      <c r="G1220" s="120"/>
    </row>
    <row r="1221" spans="6:7" x14ac:dyDescent="0.2">
      <c r="F1221" s="120"/>
      <c r="G1221" s="120"/>
    </row>
    <row r="1222" spans="6:7" x14ac:dyDescent="0.2">
      <c r="F1222" s="120"/>
      <c r="G1222" s="120"/>
    </row>
    <row r="1223" spans="6:7" x14ac:dyDescent="0.2">
      <c r="F1223" s="120"/>
      <c r="G1223" s="120"/>
    </row>
    <row r="1224" spans="6:7" x14ac:dyDescent="0.2">
      <c r="F1224" s="120"/>
      <c r="G1224" s="120"/>
    </row>
    <row r="1225" spans="6:7" x14ac:dyDescent="0.2">
      <c r="F1225" s="120"/>
      <c r="G1225" s="120"/>
    </row>
    <row r="1226" spans="6:7" x14ac:dyDescent="0.2">
      <c r="F1226" s="120"/>
      <c r="G1226" s="120"/>
    </row>
    <row r="1227" spans="6:7" x14ac:dyDescent="0.2">
      <c r="F1227" s="120"/>
      <c r="G1227" s="120"/>
    </row>
    <row r="1228" spans="6:7" x14ac:dyDescent="0.2">
      <c r="F1228" s="120"/>
      <c r="G1228" s="120"/>
    </row>
    <row r="1229" spans="6:7" x14ac:dyDescent="0.2">
      <c r="F1229" s="120"/>
      <c r="G1229" s="120"/>
    </row>
    <row r="1230" spans="6:7" x14ac:dyDescent="0.2">
      <c r="F1230" s="120"/>
      <c r="G1230" s="120"/>
    </row>
    <row r="1231" spans="6:7" x14ac:dyDescent="0.2">
      <c r="F1231" s="120"/>
      <c r="G1231" s="120"/>
    </row>
    <row r="1232" spans="6:7" x14ac:dyDescent="0.2">
      <c r="F1232" s="120"/>
      <c r="G1232" s="120"/>
    </row>
    <row r="1233" spans="6:7" x14ac:dyDescent="0.2">
      <c r="F1233" s="120"/>
      <c r="G1233" s="120"/>
    </row>
    <row r="1234" spans="6:7" x14ac:dyDescent="0.2">
      <c r="F1234" s="120"/>
      <c r="G1234" s="120"/>
    </row>
    <row r="1235" spans="6:7" x14ac:dyDescent="0.2">
      <c r="F1235" s="120"/>
      <c r="G1235" s="120"/>
    </row>
    <row r="1236" spans="6:7" x14ac:dyDescent="0.2">
      <c r="F1236" s="120"/>
      <c r="G1236" s="120"/>
    </row>
    <row r="1237" spans="6:7" x14ac:dyDescent="0.2">
      <c r="F1237" s="120"/>
      <c r="G1237" s="120"/>
    </row>
    <row r="1238" spans="6:7" x14ac:dyDescent="0.2">
      <c r="F1238" s="120"/>
      <c r="G1238" s="120"/>
    </row>
    <row r="1239" spans="6:7" x14ac:dyDescent="0.2">
      <c r="F1239" s="120"/>
      <c r="G1239" s="120"/>
    </row>
    <row r="1240" spans="6:7" x14ac:dyDescent="0.2">
      <c r="F1240" s="120"/>
      <c r="G1240" s="120"/>
    </row>
    <row r="1241" spans="6:7" x14ac:dyDescent="0.2">
      <c r="F1241" s="120"/>
      <c r="G1241" s="120"/>
    </row>
    <row r="1242" spans="6:7" x14ac:dyDescent="0.2">
      <c r="F1242" s="120"/>
      <c r="G1242" s="120"/>
    </row>
    <row r="1243" spans="6:7" x14ac:dyDescent="0.2">
      <c r="F1243" s="120"/>
      <c r="G1243" s="120"/>
    </row>
    <row r="1244" spans="6:7" x14ac:dyDescent="0.2">
      <c r="F1244" s="120"/>
      <c r="G1244" s="120"/>
    </row>
    <row r="1245" spans="6:7" x14ac:dyDescent="0.2">
      <c r="F1245" s="120"/>
      <c r="G1245" s="120"/>
    </row>
    <row r="1246" spans="6:7" x14ac:dyDescent="0.2">
      <c r="F1246" s="120"/>
      <c r="G1246" s="120"/>
    </row>
    <row r="1247" spans="6:7" x14ac:dyDescent="0.2">
      <c r="F1247" s="120"/>
      <c r="G1247" s="120"/>
    </row>
    <row r="1248" spans="6:7" x14ac:dyDescent="0.2">
      <c r="F1248" s="120"/>
      <c r="G1248" s="120"/>
    </row>
    <row r="1249" spans="6:7" x14ac:dyDescent="0.2">
      <c r="F1249" s="120"/>
      <c r="G1249" s="120"/>
    </row>
    <row r="1250" spans="6:7" x14ac:dyDescent="0.2">
      <c r="F1250" s="120"/>
      <c r="G1250" s="120"/>
    </row>
    <row r="1251" spans="6:7" x14ac:dyDescent="0.2">
      <c r="F1251" s="120"/>
      <c r="G1251" s="120"/>
    </row>
    <row r="1252" spans="6:7" x14ac:dyDescent="0.2">
      <c r="F1252" s="120"/>
      <c r="G1252" s="120"/>
    </row>
    <row r="1253" spans="6:7" x14ac:dyDescent="0.2">
      <c r="F1253" s="120"/>
      <c r="G1253" s="120"/>
    </row>
    <row r="1254" spans="6:7" x14ac:dyDescent="0.2">
      <c r="F1254" s="120"/>
      <c r="G1254" s="120"/>
    </row>
    <row r="1255" spans="6:7" x14ac:dyDescent="0.2">
      <c r="F1255" s="120"/>
      <c r="G1255" s="120"/>
    </row>
    <row r="1256" spans="6:7" x14ac:dyDescent="0.2">
      <c r="F1256" s="120"/>
      <c r="G1256" s="120"/>
    </row>
    <row r="1257" spans="6:7" x14ac:dyDescent="0.2">
      <c r="F1257" s="120"/>
      <c r="G1257" s="120"/>
    </row>
    <row r="1258" spans="6:7" x14ac:dyDescent="0.2">
      <c r="F1258" s="120"/>
      <c r="G1258" s="120"/>
    </row>
    <row r="1259" spans="6:7" x14ac:dyDescent="0.2">
      <c r="F1259" s="120"/>
      <c r="G1259" s="120"/>
    </row>
    <row r="1260" spans="6:7" x14ac:dyDescent="0.2">
      <c r="F1260" s="120"/>
      <c r="G1260" s="120"/>
    </row>
    <row r="1261" spans="6:7" x14ac:dyDescent="0.2">
      <c r="F1261" s="120"/>
      <c r="G1261" s="120"/>
    </row>
    <row r="1262" spans="6:7" x14ac:dyDescent="0.2">
      <c r="F1262" s="120"/>
      <c r="G1262" s="120"/>
    </row>
    <row r="1263" spans="6:7" x14ac:dyDescent="0.2">
      <c r="F1263" s="120"/>
      <c r="G1263" s="120"/>
    </row>
    <row r="1264" spans="6:7" x14ac:dyDescent="0.2">
      <c r="F1264" s="120"/>
      <c r="G1264" s="120"/>
    </row>
    <row r="1265" spans="6:7" x14ac:dyDescent="0.2">
      <c r="F1265" s="120"/>
      <c r="G1265" s="120"/>
    </row>
    <row r="1266" spans="6:7" x14ac:dyDescent="0.2">
      <c r="F1266" s="120"/>
      <c r="G1266" s="120"/>
    </row>
    <row r="1267" spans="6:7" x14ac:dyDescent="0.2">
      <c r="F1267" s="120"/>
      <c r="G1267" s="120"/>
    </row>
    <row r="1268" spans="6:7" x14ac:dyDescent="0.2">
      <c r="F1268" s="120"/>
      <c r="G1268" s="120"/>
    </row>
    <row r="1269" spans="6:7" x14ac:dyDescent="0.2">
      <c r="F1269" s="120"/>
      <c r="G1269" s="120"/>
    </row>
    <row r="1270" spans="6:7" x14ac:dyDescent="0.2">
      <c r="F1270" s="120"/>
      <c r="G1270" s="120"/>
    </row>
    <row r="1271" spans="6:7" x14ac:dyDescent="0.2">
      <c r="F1271" s="120"/>
      <c r="G1271" s="120"/>
    </row>
    <row r="1272" spans="6:7" x14ac:dyDescent="0.2">
      <c r="F1272" s="120"/>
      <c r="G1272" s="120"/>
    </row>
    <row r="1273" spans="6:7" x14ac:dyDescent="0.2">
      <c r="F1273" s="120"/>
      <c r="G1273" s="120"/>
    </row>
    <row r="1274" spans="6:7" x14ac:dyDescent="0.2">
      <c r="F1274" s="120"/>
      <c r="G1274" s="120"/>
    </row>
    <row r="1275" spans="6:7" x14ac:dyDescent="0.2">
      <c r="F1275" s="120"/>
      <c r="G1275" s="120"/>
    </row>
    <row r="1276" spans="6:7" x14ac:dyDescent="0.2">
      <c r="F1276" s="120"/>
      <c r="G1276" s="120"/>
    </row>
    <row r="1277" spans="6:7" x14ac:dyDescent="0.2">
      <c r="F1277" s="120"/>
      <c r="G1277" s="120"/>
    </row>
    <row r="1278" spans="6:7" x14ac:dyDescent="0.2">
      <c r="F1278" s="120"/>
      <c r="G1278" s="120"/>
    </row>
    <row r="1279" spans="6:7" x14ac:dyDescent="0.2">
      <c r="F1279" s="120"/>
      <c r="G1279" s="120"/>
    </row>
    <row r="1280" spans="6:7" x14ac:dyDescent="0.2">
      <c r="F1280" s="120"/>
      <c r="G1280" s="120"/>
    </row>
    <row r="1281" spans="6:7" x14ac:dyDescent="0.2">
      <c r="F1281" s="120"/>
      <c r="G1281" s="120"/>
    </row>
    <row r="1282" spans="6:7" x14ac:dyDescent="0.2">
      <c r="F1282" s="120"/>
      <c r="G1282" s="120"/>
    </row>
    <row r="1283" spans="6:7" x14ac:dyDescent="0.2">
      <c r="F1283" s="120"/>
      <c r="G1283" s="120"/>
    </row>
    <row r="1284" spans="6:7" x14ac:dyDescent="0.2">
      <c r="F1284" s="120"/>
      <c r="G1284" s="120"/>
    </row>
    <row r="1285" spans="6:7" x14ac:dyDescent="0.2">
      <c r="F1285" s="120"/>
      <c r="G1285" s="120"/>
    </row>
    <row r="1286" spans="6:7" x14ac:dyDescent="0.2">
      <c r="F1286" s="120"/>
      <c r="G1286" s="120"/>
    </row>
    <row r="1287" spans="6:7" x14ac:dyDescent="0.2">
      <c r="F1287" s="120"/>
      <c r="G1287" s="120"/>
    </row>
    <row r="1288" spans="6:7" x14ac:dyDescent="0.2">
      <c r="F1288" s="120"/>
      <c r="G1288" s="120"/>
    </row>
    <row r="1289" spans="6:7" x14ac:dyDescent="0.2">
      <c r="F1289" s="120"/>
      <c r="G1289" s="120"/>
    </row>
    <row r="1290" spans="6:7" x14ac:dyDescent="0.2">
      <c r="F1290" s="120"/>
      <c r="G1290" s="120"/>
    </row>
    <row r="1291" spans="6:7" x14ac:dyDescent="0.2">
      <c r="F1291" s="120"/>
      <c r="G1291" s="120"/>
    </row>
    <row r="1292" spans="6:7" x14ac:dyDescent="0.2">
      <c r="F1292" s="120"/>
      <c r="G1292" s="120"/>
    </row>
    <row r="1293" spans="6:7" x14ac:dyDescent="0.2">
      <c r="F1293" s="120"/>
      <c r="G1293" s="120"/>
    </row>
    <row r="1294" spans="6:7" x14ac:dyDescent="0.2">
      <c r="F1294" s="120"/>
      <c r="G1294" s="120"/>
    </row>
    <row r="1295" spans="6:7" x14ac:dyDescent="0.2">
      <c r="F1295" s="120"/>
      <c r="G1295" s="120"/>
    </row>
    <row r="1296" spans="6:7" x14ac:dyDescent="0.2">
      <c r="F1296" s="120"/>
      <c r="G1296" s="120"/>
    </row>
    <row r="1297" spans="6:7" x14ac:dyDescent="0.2">
      <c r="F1297" s="120"/>
      <c r="G1297" s="120"/>
    </row>
    <row r="1298" spans="6:7" x14ac:dyDescent="0.2">
      <c r="F1298" s="120"/>
      <c r="G1298" s="120"/>
    </row>
    <row r="1299" spans="6:7" x14ac:dyDescent="0.2">
      <c r="F1299" s="120"/>
      <c r="G1299" s="120"/>
    </row>
    <row r="1300" spans="6:7" x14ac:dyDescent="0.2">
      <c r="F1300" s="120"/>
      <c r="G1300" s="120"/>
    </row>
    <row r="1301" spans="6:7" x14ac:dyDescent="0.2">
      <c r="F1301" s="120"/>
      <c r="G1301" s="120"/>
    </row>
    <row r="1302" spans="6:7" x14ac:dyDescent="0.2">
      <c r="F1302" s="120"/>
      <c r="G1302" s="120"/>
    </row>
    <row r="1303" spans="6:7" x14ac:dyDescent="0.2">
      <c r="F1303" s="120"/>
      <c r="G1303" s="120"/>
    </row>
    <row r="1304" spans="6:7" x14ac:dyDescent="0.2">
      <c r="F1304" s="120"/>
      <c r="G1304" s="120"/>
    </row>
    <row r="1305" spans="6:7" x14ac:dyDescent="0.2">
      <c r="F1305" s="120"/>
      <c r="G1305" s="120"/>
    </row>
    <row r="1306" spans="6:7" x14ac:dyDescent="0.2">
      <c r="F1306" s="120"/>
      <c r="G1306" s="120"/>
    </row>
    <row r="1307" spans="6:7" x14ac:dyDescent="0.2">
      <c r="F1307" s="120"/>
      <c r="G1307" s="120"/>
    </row>
    <row r="1308" spans="6:7" x14ac:dyDescent="0.2">
      <c r="F1308" s="120"/>
      <c r="G1308" s="120"/>
    </row>
    <row r="1309" spans="6:7" x14ac:dyDescent="0.2">
      <c r="F1309" s="120"/>
      <c r="G1309" s="120"/>
    </row>
    <row r="1310" spans="6:7" x14ac:dyDescent="0.2">
      <c r="F1310" s="120"/>
      <c r="G1310" s="120"/>
    </row>
    <row r="1311" spans="6:7" x14ac:dyDescent="0.2">
      <c r="F1311" s="120"/>
      <c r="G1311" s="120"/>
    </row>
    <row r="1312" spans="6:7" x14ac:dyDescent="0.2">
      <c r="F1312" s="120"/>
      <c r="G1312" s="120"/>
    </row>
    <row r="1313" spans="6:7" x14ac:dyDescent="0.2">
      <c r="F1313" s="120"/>
      <c r="G1313" s="120"/>
    </row>
    <row r="1314" spans="6:7" x14ac:dyDescent="0.2">
      <c r="F1314" s="120"/>
      <c r="G1314" s="120"/>
    </row>
    <row r="1315" spans="6:7" x14ac:dyDescent="0.2">
      <c r="F1315" s="120"/>
      <c r="G1315" s="120"/>
    </row>
    <row r="1316" spans="6:7" x14ac:dyDescent="0.2">
      <c r="F1316" s="120"/>
      <c r="G1316" s="120"/>
    </row>
    <row r="1317" spans="6:7" x14ac:dyDescent="0.2">
      <c r="F1317" s="120"/>
      <c r="G1317" s="120"/>
    </row>
    <row r="1318" spans="6:7" x14ac:dyDescent="0.2">
      <c r="F1318" s="120"/>
      <c r="G1318" s="120"/>
    </row>
    <row r="1319" spans="6:7" x14ac:dyDescent="0.2">
      <c r="F1319" s="120"/>
      <c r="G1319" s="120"/>
    </row>
    <row r="1320" spans="6:7" x14ac:dyDescent="0.2">
      <c r="F1320" s="120"/>
      <c r="G1320" s="120"/>
    </row>
    <row r="1321" spans="6:7" x14ac:dyDescent="0.2">
      <c r="F1321" s="120"/>
      <c r="G1321" s="120"/>
    </row>
    <row r="1322" spans="6:7" x14ac:dyDescent="0.2">
      <c r="F1322" s="120"/>
      <c r="G1322" s="120"/>
    </row>
    <row r="1323" spans="6:7" x14ac:dyDescent="0.2">
      <c r="F1323" s="120"/>
      <c r="G1323" s="120"/>
    </row>
    <row r="1324" spans="6:7" x14ac:dyDescent="0.2">
      <c r="F1324" s="120"/>
      <c r="G1324" s="120"/>
    </row>
    <row r="1325" spans="6:7" x14ac:dyDescent="0.2">
      <c r="F1325" s="120"/>
      <c r="G1325" s="120"/>
    </row>
    <row r="1326" spans="6:7" x14ac:dyDescent="0.2">
      <c r="F1326" s="120"/>
      <c r="G1326" s="120"/>
    </row>
    <row r="1327" spans="6:7" x14ac:dyDescent="0.2">
      <c r="F1327" s="120"/>
      <c r="G1327" s="120"/>
    </row>
    <row r="1328" spans="6:7" x14ac:dyDescent="0.2">
      <c r="F1328" s="120"/>
      <c r="G1328" s="120"/>
    </row>
    <row r="1329" spans="6:7" x14ac:dyDescent="0.2">
      <c r="F1329" s="120"/>
      <c r="G1329" s="120"/>
    </row>
    <row r="1330" spans="6:7" x14ac:dyDescent="0.2">
      <c r="F1330" s="120"/>
      <c r="G1330" s="120"/>
    </row>
    <row r="1331" spans="6:7" x14ac:dyDescent="0.2">
      <c r="F1331" s="120"/>
      <c r="G1331" s="120"/>
    </row>
    <row r="1332" spans="6:7" x14ac:dyDescent="0.2">
      <c r="F1332" s="120"/>
      <c r="G1332" s="120"/>
    </row>
    <row r="1333" spans="6:7" x14ac:dyDescent="0.2">
      <c r="F1333" s="120"/>
      <c r="G1333" s="120"/>
    </row>
    <row r="1334" spans="6:7" x14ac:dyDescent="0.2">
      <c r="F1334" s="120"/>
      <c r="G1334" s="120"/>
    </row>
    <row r="1335" spans="6:7" x14ac:dyDescent="0.2">
      <c r="F1335" s="120"/>
      <c r="G1335" s="120"/>
    </row>
    <row r="1336" spans="6:7" x14ac:dyDescent="0.2">
      <c r="F1336" s="120"/>
      <c r="G1336" s="120"/>
    </row>
    <row r="1337" spans="6:7" x14ac:dyDescent="0.2">
      <c r="F1337" s="120"/>
      <c r="G1337" s="120"/>
    </row>
    <row r="1338" spans="6:7" x14ac:dyDescent="0.2">
      <c r="F1338" s="120"/>
      <c r="G1338" s="120"/>
    </row>
    <row r="1339" spans="6:7" x14ac:dyDescent="0.2">
      <c r="F1339" s="120"/>
      <c r="G1339" s="120"/>
    </row>
    <row r="1340" spans="6:7" x14ac:dyDescent="0.2">
      <c r="F1340" s="120"/>
      <c r="G1340" s="120"/>
    </row>
    <row r="1341" spans="6:7" x14ac:dyDescent="0.2">
      <c r="F1341" s="120"/>
      <c r="G1341" s="120"/>
    </row>
    <row r="1342" spans="6:7" x14ac:dyDescent="0.2">
      <c r="F1342" s="120"/>
      <c r="G1342" s="120"/>
    </row>
    <row r="1343" spans="6:7" x14ac:dyDescent="0.2">
      <c r="F1343" s="120"/>
      <c r="G1343" s="120"/>
    </row>
    <row r="1344" spans="6:7" x14ac:dyDescent="0.2">
      <c r="F1344" s="120"/>
      <c r="G1344" s="120"/>
    </row>
    <row r="1345" spans="6:7" x14ac:dyDescent="0.2">
      <c r="F1345" s="120"/>
      <c r="G1345" s="120"/>
    </row>
    <row r="1346" spans="6:7" x14ac:dyDescent="0.2">
      <c r="F1346" s="120"/>
      <c r="G1346" s="120"/>
    </row>
    <row r="1347" spans="6:7" x14ac:dyDescent="0.2">
      <c r="F1347" s="120"/>
      <c r="G1347" s="120"/>
    </row>
    <row r="1348" spans="6:7" x14ac:dyDescent="0.2">
      <c r="F1348" s="120"/>
      <c r="G1348" s="120"/>
    </row>
    <row r="1349" spans="6:7" x14ac:dyDescent="0.2">
      <c r="F1349" s="120"/>
      <c r="G1349" s="120"/>
    </row>
    <row r="1350" spans="6:7" x14ac:dyDescent="0.2">
      <c r="F1350" s="120"/>
      <c r="G1350" s="120"/>
    </row>
    <row r="1351" spans="6:7" x14ac:dyDescent="0.2">
      <c r="F1351" s="120"/>
      <c r="G1351" s="120"/>
    </row>
    <row r="1352" spans="6:7" x14ac:dyDescent="0.2">
      <c r="F1352" s="120"/>
      <c r="G1352" s="120"/>
    </row>
    <row r="1353" spans="6:7" x14ac:dyDescent="0.2">
      <c r="F1353" s="120"/>
      <c r="G1353" s="120"/>
    </row>
    <row r="1354" spans="6:7" x14ac:dyDescent="0.2">
      <c r="F1354" s="120"/>
      <c r="G1354" s="120"/>
    </row>
    <row r="1355" spans="6:7" x14ac:dyDescent="0.2">
      <c r="F1355" s="120"/>
      <c r="G1355" s="120"/>
    </row>
    <row r="1356" spans="6:7" x14ac:dyDescent="0.2">
      <c r="F1356" s="120"/>
      <c r="G1356" s="120"/>
    </row>
    <row r="1357" spans="6:7" x14ac:dyDescent="0.2">
      <c r="F1357" s="120"/>
      <c r="G1357" s="120"/>
    </row>
    <row r="1358" spans="6:7" x14ac:dyDescent="0.2">
      <c r="F1358" s="120"/>
      <c r="G1358" s="120"/>
    </row>
    <row r="1359" spans="6:7" x14ac:dyDescent="0.2">
      <c r="F1359" s="120"/>
      <c r="G1359" s="120"/>
    </row>
    <row r="1360" spans="6:7" x14ac:dyDescent="0.2">
      <c r="F1360" s="120"/>
      <c r="G1360" s="120"/>
    </row>
    <row r="1361" spans="6:7" x14ac:dyDescent="0.2">
      <c r="F1361" s="120"/>
      <c r="G1361" s="120"/>
    </row>
    <row r="1362" spans="6:7" x14ac:dyDescent="0.2">
      <c r="F1362" s="120"/>
      <c r="G1362" s="120"/>
    </row>
    <row r="1363" spans="6:7" x14ac:dyDescent="0.2">
      <c r="F1363" s="120"/>
      <c r="G1363" s="120"/>
    </row>
    <row r="1364" spans="6:7" x14ac:dyDescent="0.2">
      <c r="F1364" s="120"/>
      <c r="G1364" s="120"/>
    </row>
    <row r="1365" spans="6:7" x14ac:dyDescent="0.2">
      <c r="F1365" s="120"/>
      <c r="G1365" s="120"/>
    </row>
    <row r="1366" spans="6:7" x14ac:dyDescent="0.2">
      <c r="F1366" s="120"/>
      <c r="G1366" s="120"/>
    </row>
    <row r="1367" spans="6:7" x14ac:dyDescent="0.2">
      <c r="F1367" s="120"/>
      <c r="G1367" s="120"/>
    </row>
    <row r="1368" spans="6:7" x14ac:dyDescent="0.2">
      <c r="F1368" s="120"/>
      <c r="G1368" s="120"/>
    </row>
    <row r="1369" spans="6:7" x14ac:dyDescent="0.2">
      <c r="F1369" s="120"/>
      <c r="G1369" s="120"/>
    </row>
    <row r="1370" spans="6:7" x14ac:dyDescent="0.2">
      <c r="F1370" s="120"/>
      <c r="G1370" s="120"/>
    </row>
    <row r="1371" spans="6:7" x14ac:dyDescent="0.2">
      <c r="F1371" s="120"/>
      <c r="G1371" s="120"/>
    </row>
    <row r="1372" spans="6:7" x14ac:dyDescent="0.2">
      <c r="F1372" s="120"/>
      <c r="G1372" s="120"/>
    </row>
    <row r="1373" spans="6:7" x14ac:dyDescent="0.2">
      <c r="F1373" s="120"/>
      <c r="G1373" s="120"/>
    </row>
    <row r="1374" spans="6:7" x14ac:dyDescent="0.2">
      <c r="F1374" s="120"/>
      <c r="G1374" s="120"/>
    </row>
    <row r="1375" spans="6:7" x14ac:dyDescent="0.2">
      <c r="F1375" s="120"/>
      <c r="G1375" s="120"/>
    </row>
    <row r="1376" spans="6:7" x14ac:dyDescent="0.2">
      <c r="F1376" s="120"/>
      <c r="G1376" s="120"/>
    </row>
    <row r="1377" spans="6:7" x14ac:dyDescent="0.2">
      <c r="F1377" s="120"/>
      <c r="G1377" s="120"/>
    </row>
    <row r="1378" spans="6:7" x14ac:dyDescent="0.2">
      <c r="F1378" s="120"/>
      <c r="G1378" s="120"/>
    </row>
    <row r="1379" spans="6:7" x14ac:dyDescent="0.2">
      <c r="F1379" s="120"/>
      <c r="G1379" s="120"/>
    </row>
    <row r="1380" spans="6:7" x14ac:dyDescent="0.2">
      <c r="F1380" s="120"/>
      <c r="G1380" s="120"/>
    </row>
    <row r="1381" spans="6:7" x14ac:dyDescent="0.2">
      <c r="F1381" s="120"/>
      <c r="G1381" s="120"/>
    </row>
    <row r="1382" spans="6:7" x14ac:dyDescent="0.2">
      <c r="F1382" s="120"/>
      <c r="G1382" s="120"/>
    </row>
    <row r="1383" spans="6:7" x14ac:dyDescent="0.2">
      <c r="F1383" s="120"/>
      <c r="G1383" s="120"/>
    </row>
    <row r="1384" spans="6:7" x14ac:dyDescent="0.2">
      <c r="F1384" s="120"/>
      <c r="G1384" s="120"/>
    </row>
    <row r="1385" spans="6:7" x14ac:dyDescent="0.2">
      <c r="F1385" s="120"/>
      <c r="G1385" s="120"/>
    </row>
    <row r="1386" spans="6:7" x14ac:dyDescent="0.2">
      <c r="F1386" s="120"/>
      <c r="G1386" s="120"/>
    </row>
    <row r="1387" spans="6:7" x14ac:dyDescent="0.2">
      <c r="F1387" s="120"/>
      <c r="G1387" s="120"/>
    </row>
    <row r="1388" spans="6:7" x14ac:dyDescent="0.2">
      <c r="F1388" s="120"/>
      <c r="G1388" s="120"/>
    </row>
    <row r="1389" spans="6:7" x14ac:dyDescent="0.2">
      <c r="F1389" s="120"/>
      <c r="G1389" s="120"/>
    </row>
    <row r="1390" spans="6:7" x14ac:dyDescent="0.2">
      <c r="F1390" s="120"/>
      <c r="G1390" s="120"/>
    </row>
    <row r="1391" spans="6:7" x14ac:dyDescent="0.2">
      <c r="F1391" s="120"/>
      <c r="G1391" s="120"/>
    </row>
    <row r="1392" spans="6:7" x14ac:dyDescent="0.2">
      <c r="F1392" s="120"/>
      <c r="G1392" s="120"/>
    </row>
    <row r="1393" spans="6:7" x14ac:dyDescent="0.2">
      <c r="F1393" s="120"/>
      <c r="G1393" s="120"/>
    </row>
    <row r="1394" spans="6:7" x14ac:dyDescent="0.2">
      <c r="F1394" s="120"/>
      <c r="G1394" s="120"/>
    </row>
    <row r="1395" spans="6:7" x14ac:dyDescent="0.2">
      <c r="F1395" s="120"/>
      <c r="G1395" s="120"/>
    </row>
    <row r="1396" spans="6:7" x14ac:dyDescent="0.2">
      <c r="F1396" s="120"/>
      <c r="G1396" s="120"/>
    </row>
    <row r="1397" spans="6:7" x14ac:dyDescent="0.2">
      <c r="F1397" s="120"/>
      <c r="G1397" s="120"/>
    </row>
    <row r="1398" spans="6:7" x14ac:dyDescent="0.2">
      <c r="F1398" s="120"/>
      <c r="G1398" s="120"/>
    </row>
    <row r="1399" spans="6:7" x14ac:dyDescent="0.2">
      <c r="F1399" s="120"/>
      <c r="G1399" s="120"/>
    </row>
    <row r="1400" spans="6:7" x14ac:dyDescent="0.2">
      <c r="F1400" s="120"/>
      <c r="G1400" s="120"/>
    </row>
    <row r="1401" spans="6:7" x14ac:dyDescent="0.2">
      <c r="F1401" s="120"/>
      <c r="G1401" s="120"/>
    </row>
    <row r="1402" spans="6:7" x14ac:dyDescent="0.2">
      <c r="F1402" s="120"/>
      <c r="G1402" s="120"/>
    </row>
    <row r="1403" spans="6:7" x14ac:dyDescent="0.2">
      <c r="F1403" s="120"/>
      <c r="G1403" s="120"/>
    </row>
    <row r="1404" spans="6:7" x14ac:dyDescent="0.2">
      <c r="F1404" s="120"/>
      <c r="G1404" s="120"/>
    </row>
    <row r="1405" spans="6:7" x14ac:dyDescent="0.2">
      <c r="F1405" s="120"/>
      <c r="G1405" s="120"/>
    </row>
    <row r="1406" spans="6:7" x14ac:dyDescent="0.2">
      <c r="F1406" s="120"/>
      <c r="G1406" s="120"/>
    </row>
    <row r="1407" spans="6:7" x14ac:dyDescent="0.2">
      <c r="F1407" s="120"/>
      <c r="G1407" s="120"/>
    </row>
    <row r="1408" spans="6:7" x14ac:dyDescent="0.2">
      <c r="F1408" s="120"/>
      <c r="G1408" s="120"/>
    </row>
    <row r="1409" spans="6:7" x14ac:dyDescent="0.2">
      <c r="F1409" s="120"/>
      <c r="G1409" s="120"/>
    </row>
    <row r="1410" spans="6:7" x14ac:dyDescent="0.2">
      <c r="F1410" s="120"/>
      <c r="G1410" s="120"/>
    </row>
    <row r="1411" spans="6:7" x14ac:dyDescent="0.2">
      <c r="F1411" s="120"/>
      <c r="G1411" s="120"/>
    </row>
    <row r="1412" spans="6:7" x14ac:dyDescent="0.2">
      <c r="F1412" s="120"/>
      <c r="G1412" s="120"/>
    </row>
    <row r="1413" spans="6:7" x14ac:dyDescent="0.2">
      <c r="F1413" s="120"/>
      <c r="G1413" s="120"/>
    </row>
    <row r="1414" spans="6:7" x14ac:dyDescent="0.2">
      <c r="F1414" s="120"/>
      <c r="G1414" s="120"/>
    </row>
    <row r="1415" spans="6:7" x14ac:dyDescent="0.2">
      <c r="F1415" s="120"/>
      <c r="G1415" s="120"/>
    </row>
    <row r="1416" spans="6:7" x14ac:dyDescent="0.2">
      <c r="F1416" s="120"/>
      <c r="G1416" s="120"/>
    </row>
    <row r="1417" spans="6:7" x14ac:dyDescent="0.2">
      <c r="F1417" s="120"/>
      <c r="G1417" s="120"/>
    </row>
    <row r="1418" spans="6:7" x14ac:dyDescent="0.2">
      <c r="F1418" s="120"/>
      <c r="G1418" s="120"/>
    </row>
    <row r="1419" spans="6:7" x14ac:dyDescent="0.2">
      <c r="F1419" s="120"/>
      <c r="G1419" s="120"/>
    </row>
    <row r="1420" spans="6:7" x14ac:dyDescent="0.2">
      <c r="F1420" s="120"/>
      <c r="G1420" s="120"/>
    </row>
    <row r="1421" spans="6:7" x14ac:dyDescent="0.2">
      <c r="F1421" s="120"/>
      <c r="G1421" s="120"/>
    </row>
    <row r="1422" spans="6:7" x14ac:dyDescent="0.2">
      <c r="F1422" s="120"/>
      <c r="G1422" s="120"/>
    </row>
    <row r="1423" spans="6:7" x14ac:dyDescent="0.2">
      <c r="F1423" s="120"/>
      <c r="G1423" s="120"/>
    </row>
    <row r="1424" spans="6:7" x14ac:dyDescent="0.2">
      <c r="F1424" s="120"/>
      <c r="G1424" s="120"/>
    </row>
    <row r="1425" spans="6:7" x14ac:dyDescent="0.2">
      <c r="F1425" s="120"/>
      <c r="G1425" s="120"/>
    </row>
    <row r="1426" spans="6:7" x14ac:dyDescent="0.2">
      <c r="F1426" s="120"/>
      <c r="G1426" s="120"/>
    </row>
    <row r="1427" spans="6:7" x14ac:dyDescent="0.2">
      <c r="F1427" s="120"/>
      <c r="G1427" s="120"/>
    </row>
    <row r="1428" spans="6:7" x14ac:dyDescent="0.2">
      <c r="F1428" s="120"/>
      <c r="G1428" s="120"/>
    </row>
    <row r="1429" spans="6:7" x14ac:dyDescent="0.2">
      <c r="F1429" s="120"/>
      <c r="G1429" s="120"/>
    </row>
    <row r="1430" spans="6:7" x14ac:dyDescent="0.2">
      <c r="F1430" s="120"/>
      <c r="G1430" s="120"/>
    </row>
    <row r="1431" spans="6:7" x14ac:dyDescent="0.2">
      <c r="F1431" s="120"/>
      <c r="G1431" s="120"/>
    </row>
    <row r="1432" spans="6:7" x14ac:dyDescent="0.2">
      <c r="F1432" s="120"/>
      <c r="G1432" s="120"/>
    </row>
    <row r="1433" spans="6:7" x14ac:dyDescent="0.2">
      <c r="F1433" s="120"/>
      <c r="G1433" s="120"/>
    </row>
    <row r="1434" spans="6:7" x14ac:dyDescent="0.2">
      <c r="F1434" s="120"/>
      <c r="G1434" s="120"/>
    </row>
    <row r="1435" spans="6:7" x14ac:dyDescent="0.2">
      <c r="F1435" s="120"/>
      <c r="G1435" s="120"/>
    </row>
    <row r="1436" spans="6:7" x14ac:dyDescent="0.2">
      <c r="F1436" s="120"/>
      <c r="G1436" s="120"/>
    </row>
    <row r="1437" spans="6:7" x14ac:dyDescent="0.2">
      <c r="F1437" s="120"/>
      <c r="G1437" s="120"/>
    </row>
    <row r="1438" spans="6:7" x14ac:dyDescent="0.2">
      <c r="F1438" s="120"/>
      <c r="G1438" s="120"/>
    </row>
    <row r="1439" spans="6:7" x14ac:dyDescent="0.2">
      <c r="F1439" s="120"/>
      <c r="G1439" s="120"/>
    </row>
    <row r="1440" spans="6:7" x14ac:dyDescent="0.2">
      <c r="F1440" s="120"/>
      <c r="G1440" s="120"/>
    </row>
    <row r="1441" spans="6:7" x14ac:dyDescent="0.2">
      <c r="F1441" s="120"/>
      <c r="G1441" s="120"/>
    </row>
    <row r="1442" spans="6:7" x14ac:dyDescent="0.2">
      <c r="F1442" s="120"/>
      <c r="G1442" s="120"/>
    </row>
    <row r="1443" spans="6:7" x14ac:dyDescent="0.2">
      <c r="F1443" s="120"/>
      <c r="G1443" s="120"/>
    </row>
    <row r="1444" spans="6:7" x14ac:dyDescent="0.2">
      <c r="F1444" s="120"/>
      <c r="G1444" s="120"/>
    </row>
    <row r="1445" spans="6:7" x14ac:dyDescent="0.2">
      <c r="F1445" s="120"/>
      <c r="G1445" s="120"/>
    </row>
    <row r="1446" spans="6:7" x14ac:dyDescent="0.2">
      <c r="F1446" s="120"/>
      <c r="G1446" s="120"/>
    </row>
    <row r="1447" spans="6:7" x14ac:dyDescent="0.2">
      <c r="F1447" s="120"/>
      <c r="G1447" s="120"/>
    </row>
    <row r="1448" spans="6:7" x14ac:dyDescent="0.2">
      <c r="F1448" s="120"/>
      <c r="G1448" s="120"/>
    </row>
    <row r="1449" spans="6:7" x14ac:dyDescent="0.2">
      <c r="F1449" s="120"/>
      <c r="G1449" s="120"/>
    </row>
    <row r="1450" spans="6:7" x14ac:dyDescent="0.2">
      <c r="F1450" s="120"/>
      <c r="G1450" s="120"/>
    </row>
    <row r="1451" spans="6:7" x14ac:dyDescent="0.2">
      <c r="F1451" s="120"/>
      <c r="G1451" s="120"/>
    </row>
    <row r="1452" spans="6:7" x14ac:dyDescent="0.2">
      <c r="F1452" s="120"/>
      <c r="G1452" s="120"/>
    </row>
    <row r="1453" spans="6:7" x14ac:dyDescent="0.2">
      <c r="F1453" s="120"/>
      <c r="G1453" s="120"/>
    </row>
    <row r="1454" spans="6:7" x14ac:dyDescent="0.2">
      <c r="F1454" s="120"/>
      <c r="G1454" s="120"/>
    </row>
    <row r="1455" spans="6:7" x14ac:dyDescent="0.2">
      <c r="F1455" s="120"/>
      <c r="G1455" s="120"/>
    </row>
    <row r="1456" spans="6:7" x14ac:dyDescent="0.2">
      <c r="F1456" s="120"/>
      <c r="G1456" s="120"/>
    </row>
    <row r="1457" spans="6:7" x14ac:dyDescent="0.2">
      <c r="F1457" s="120"/>
      <c r="G1457" s="120"/>
    </row>
    <row r="1458" spans="6:7" x14ac:dyDescent="0.2">
      <c r="F1458" s="120"/>
      <c r="G1458" s="120"/>
    </row>
    <row r="1459" spans="6:7" x14ac:dyDescent="0.2">
      <c r="F1459" s="120"/>
      <c r="G1459" s="120"/>
    </row>
    <row r="1460" spans="6:7" x14ac:dyDescent="0.2">
      <c r="F1460" s="120"/>
      <c r="G1460" s="120"/>
    </row>
    <row r="1461" spans="6:7" x14ac:dyDescent="0.2">
      <c r="F1461" s="120"/>
      <c r="G1461" s="120"/>
    </row>
    <row r="1462" spans="6:7" x14ac:dyDescent="0.2">
      <c r="F1462" s="120"/>
      <c r="G1462" s="120"/>
    </row>
    <row r="1463" spans="6:7" x14ac:dyDescent="0.2">
      <c r="F1463" s="120"/>
      <c r="G1463" s="120"/>
    </row>
    <row r="1464" spans="6:7" x14ac:dyDescent="0.2">
      <c r="F1464" s="120"/>
      <c r="G1464" s="120"/>
    </row>
    <row r="1465" spans="6:7" x14ac:dyDescent="0.2">
      <c r="F1465" s="120"/>
      <c r="G1465" s="120"/>
    </row>
    <row r="1466" spans="6:7" x14ac:dyDescent="0.2">
      <c r="F1466" s="120"/>
      <c r="G1466" s="120"/>
    </row>
    <row r="1467" spans="6:7" x14ac:dyDescent="0.2">
      <c r="F1467" s="120"/>
      <c r="G1467" s="120"/>
    </row>
    <row r="1468" spans="6:7" x14ac:dyDescent="0.2">
      <c r="F1468" s="120"/>
      <c r="G1468" s="120"/>
    </row>
    <row r="1469" spans="6:7" x14ac:dyDescent="0.2">
      <c r="F1469" s="120"/>
      <c r="G1469" s="120"/>
    </row>
    <row r="1470" spans="6:7" x14ac:dyDescent="0.2">
      <c r="F1470" s="120"/>
      <c r="G1470" s="120"/>
    </row>
    <row r="1471" spans="6:7" x14ac:dyDescent="0.2">
      <c r="F1471" s="120"/>
      <c r="G1471" s="120"/>
    </row>
    <row r="1472" spans="6:7" x14ac:dyDescent="0.2">
      <c r="F1472" s="120"/>
      <c r="G1472" s="120"/>
    </row>
    <row r="1473" spans="6:7" x14ac:dyDescent="0.2">
      <c r="F1473" s="120"/>
      <c r="G1473" s="120"/>
    </row>
    <row r="1474" spans="6:7" x14ac:dyDescent="0.2">
      <c r="F1474" s="120"/>
      <c r="G1474" s="120"/>
    </row>
    <row r="1475" spans="6:7" x14ac:dyDescent="0.2">
      <c r="F1475" s="120"/>
      <c r="G1475" s="120"/>
    </row>
    <row r="1476" spans="6:7" x14ac:dyDescent="0.2">
      <c r="F1476" s="120"/>
      <c r="G1476" s="120"/>
    </row>
    <row r="1477" spans="6:7" x14ac:dyDescent="0.2">
      <c r="F1477" s="120"/>
      <c r="G1477" s="120"/>
    </row>
    <row r="1478" spans="6:7" x14ac:dyDescent="0.2">
      <c r="F1478" s="120"/>
      <c r="G1478" s="120"/>
    </row>
    <row r="1479" spans="6:7" x14ac:dyDescent="0.2">
      <c r="F1479" s="120"/>
      <c r="G1479" s="120"/>
    </row>
    <row r="1480" spans="6:7" x14ac:dyDescent="0.2">
      <c r="F1480" s="120"/>
      <c r="G1480" s="120"/>
    </row>
    <row r="1481" spans="6:7" x14ac:dyDescent="0.2">
      <c r="F1481" s="120"/>
      <c r="G1481" s="120"/>
    </row>
    <row r="1482" spans="6:7" x14ac:dyDescent="0.2">
      <c r="F1482" s="120"/>
      <c r="G1482" s="120"/>
    </row>
    <row r="1483" spans="6:7" x14ac:dyDescent="0.2">
      <c r="F1483" s="120"/>
      <c r="G1483" s="120"/>
    </row>
    <row r="1484" spans="6:7" x14ac:dyDescent="0.2">
      <c r="F1484" s="120"/>
      <c r="G1484" s="120"/>
    </row>
    <row r="1485" spans="6:7" x14ac:dyDescent="0.2">
      <c r="F1485" s="120"/>
      <c r="G1485" s="120"/>
    </row>
    <row r="1486" spans="6:7" x14ac:dyDescent="0.2">
      <c r="F1486" s="120"/>
      <c r="G1486" s="120"/>
    </row>
    <row r="1487" spans="6:7" x14ac:dyDescent="0.2">
      <c r="F1487" s="120"/>
      <c r="G1487" s="120"/>
    </row>
    <row r="1488" spans="6:7" x14ac:dyDescent="0.2">
      <c r="F1488" s="120"/>
      <c r="G1488" s="120"/>
    </row>
    <row r="1489" spans="6:7" x14ac:dyDescent="0.2">
      <c r="F1489" s="120"/>
      <c r="G1489" s="120"/>
    </row>
    <row r="1490" spans="6:7" x14ac:dyDescent="0.2">
      <c r="F1490" s="120"/>
      <c r="G1490" s="120"/>
    </row>
    <row r="1491" spans="6:7" x14ac:dyDescent="0.2">
      <c r="F1491" s="120"/>
      <c r="G1491" s="120"/>
    </row>
    <row r="1492" spans="6:7" x14ac:dyDescent="0.2">
      <c r="F1492" s="120"/>
      <c r="G1492" s="120"/>
    </row>
    <row r="1493" spans="6:7" x14ac:dyDescent="0.2">
      <c r="F1493" s="120"/>
      <c r="G1493" s="120"/>
    </row>
    <row r="1494" spans="6:7" x14ac:dyDescent="0.2">
      <c r="F1494" s="120"/>
      <c r="G1494" s="120"/>
    </row>
    <row r="1495" spans="6:7" x14ac:dyDescent="0.2">
      <c r="F1495" s="120"/>
      <c r="G1495" s="120"/>
    </row>
    <row r="1496" spans="6:7" x14ac:dyDescent="0.2">
      <c r="F1496" s="120"/>
      <c r="G1496" s="120"/>
    </row>
    <row r="1497" spans="6:7" x14ac:dyDescent="0.2">
      <c r="F1497" s="120"/>
      <c r="G1497" s="120"/>
    </row>
    <row r="1498" spans="6:7" x14ac:dyDescent="0.2">
      <c r="F1498" s="120"/>
      <c r="G1498" s="120"/>
    </row>
    <row r="1499" spans="6:7" x14ac:dyDescent="0.2">
      <c r="F1499" s="120"/>
      <c r="G1499" s="120"/>
    </row>
    <row r="1500" spans="6:7" x14ac:dyDescent="0.2">
      <c r="F1500" s="120"/>
      <c r="G1500" s="120"/>
    </row>
    <row r="1501" spans="6:7" x14ac:dyDescent="0.2">
      <c r="F1501" s="120"/>
      <c r="G1501" s="120"/>
    </row>
    <row r="1502" spans="6:7" x14ac:dyDescent="0.2">
      <c r="F1502" s="120"/>
      <c r="G1502" s="120"/>
    </row>
    <row r="1503" spans="6:7" x14ac:dyDescent="0.2">
      <c r="F1503" s="120"/>
      <c r="G1503" s="120"/>
    </row>
    <row r="1504" spans="6:7" x14ac:dyDescent="0.2">
      <c r="F1504" s="120"/>
      <c r="G1504" s="120"/>
    </row>
    <row r="1505" spans="6:7" x14ac:dyDescent="0.2">
      <c r="F1505" s="120"/>
      <c r="G1505" s="120"/>
    </row>
    <row r="1506" spans="6:7" x14ac:dyDescent="0.2">
      <c r="F1506" s="120"/>
      <c r="G1506" s="120"/>
    </row>
    <row r="1507" spans="6:7" x14ac:dyDescent="0.2">
      <c r="F1507" s="120"/>
      <c r="G1507" s="120"/>
    </row>
    <row r="1508" spans="6:7" x14ac:dyDescent="0.2">
      <c r="F1508" s="120"/>
      <c r="G1508" s="120"/>
    </row>
    <row r="1509" spans="6:7" x14ac:dyDescent="0.2">
      <c r="F1509" s="120"/>
      <c r="G1509" s="120"/>
    </row>
    <row r="1510" spans="6:7" x14ac:dyDescent="0.2">
      <c r="F1510" s="120"/>
      <c r="G1510" s="120"/>
    </row>
    <row r="1511" spans="6:7" x14ac:dyDescent="0.2">
      <c r="F1511" s="120"/>
      <c r="G1511" s="120"/>
    </row>
    <row r="1512" spans="6:7" x14ac:dyDescent="0.2">
      <c r="F1512" s="120"/>
      <c r="G1512" s="120"/>
    </row>
    <row r="1513" spans="6:7" x14ac:dyDescent="0.2">
      <c r="F1513" s="120"/>
      <c r="G1513" s="120"/>
    </row>
    <row r="1514" spans="6:7" x14ac:dyDescent="0.2">
      <c r="F1514" s="120"/>
      <c r="G1514" s="120"/>
    </row>
    <row r="1515" spans="6:7" x14ac:dyDescent="0.2">
      <c r="F1515" s="120"/>
      <c r="G1515" s="120"/>
    </row>
    <row r="1516" spans="6:7" x14ac:dyDescent="0.2">
      <c r="F1516" s="120"/>
      <c r="G1516" s="120"/>
    </row>
    <row r="1517" spans="6:7" x14ac:dyDescent="0.2">
      <c r="F1517" s="120"/>
      <c r="G1517" s="120"/>
    </row>
    <row r="1518" spans="6:7" x14ac:dyDescent="0.2">
      <c r="F1518" s="120"/>
      <c r="G1518" s="120"/>
    </row>
    <row r="1519" spans="6:7" x14ac:dyDescent="0.2">
      <c r="F1519" s="120"/>
      <c r="G1519" s="120"/>
    </row>
    <row r="1520" spans="6:7" x14ac:dyDescent="0.2">
      <c r="F1520" s="120"/>
      <c r="G1520" s="120"/>
    </row>
    <row r="1521" spans="6:7" x14ac:dyDescent="0.2">
      <c r="F1521" s="120"/>
      <c r="G1521" s="120"/>
    </row>
    <row r="1522" spans="6:7" x14ac:dyDescent="0.2">
      <c r="F1522" s="120"/>
      <c r="G1522" s="120"/>
    </row>
    <row r="1523" spans="6:7" x14ac:dyDescent="0.2">
      <c r="F1523" s="120"/>
      <c r="G1523" s="120"/>
    </row>
    <row r="1524" spans="6:7" x14ac:dyDescent="0.2">
      <c r="F1524" s="120"/>
      <c r="G1524" s="120"/>
    </row>
    <row r="1525" spans="6:7" x14ac:dyDescent="0.2">
      <c r="F1525" s="120"/>
      <c r="G1525" s="120"/>
    </row>
    <row r="1526" spans="6:7" x14ac:dyDescent="0.2">
      <c r="F1526" s="120"/>
      <c r="G1526" s="120"/>
    </row>
    <row r="1527" spans="6:7" x14ac:dyDescent="0.2">
      <c r="F1527" s="120"/>
      <c r="G1527" s="120"/>
    </row>
    <row r="1528" spans="6:7" x14ac:dyDescent="0.2">
      <c r="F1528" s="120"/>
      <c r="G1528" s="120"/>
    </row>
    <row r="1529" spans="6:7" x14ac:dyDescent="0.2">
      <c r="F1529" s="120"/>
      <c r="G1529" s="120"/>
    </row>
    <row r="1530" spans="6:7" x14ac:dyDescent="0.2">
      <c r="F1530" s="120"/>
      <c r="G1530" s="120"/>
    </row>
    <row r="1531" spans="6:7" x14ac:dyDescent="0.2">
      <c r="F1531" s="120"/>
      <c r="G1531" s="120"/>
    </row>
    <row r="1532" spans="6:7" x14ac:dyDescent="0.2">
      <c r="F1532" s="120"/>
      <c r="G1532" s="120"/>
    </row>
    <row r="1533" spans="6:7" x14ac:dyDescent="0.2">
      <c r="F1533" s="120"/>
      <c r="G1533" s="120"/>
    </row>
    <row r="1534" spans="6:7" x14ac:dyDescent="0.2">
      <c r="F1534" s="120"/>
      <c r="G1534" s="120"/>
    </row>
    <row r="1535" spans="6:7" x14ac:dyDescent="0.2">
      <c r="F1535" s="120"/>
      <c r="G1535" s="120"/>
    </row>
    <row r="1536" spans="6:7" x14ac:dyDescent="0.2">
      <c r="F1536" s="120"/>
      <c r="G1536" s="120"/>
    </row>
    <row r="1537" spans="6:7" x14ac:dyDescent="0.2">
      <c r="F1537" s="120"/>
      <c r="G1537" s="120"/>
    </row>
    <row r="1538" spans="6:7" x14ac:dyDescent="0.2">
      <c r="F1538" s="120"/>
      <c r="G1538" s="120"/>
    </row>
    <row r="1539" spans="6:7" x14ac:dyDescent="0.2">
      <c r="F1539" s="120"/>
      <c r="G1539" s="120"/>
    </row>
    <row r="1540" spans="6:7" x14ac:dyDescent="0.2">
      <c r="F1540" s="120"/>
      <c r="G1540" s="120"/>
    </row>
    <row r="1541" spans="6:7" x14ac:dyDescent="0.2">
      <c r="F1541" s="120"/>
      <c r="G1541" s="120"/>
    </row>
    <row r="1542" spans="6:7" x14ac:dyDescent="0.2">
      <c r="F1542" s="120"/>
      <c r="G1542" s="120"/>
    </row>
    <row r="1543" spans="6:7" x14ac:dyDescent="0.2">
      <c r="F1543" s="120"/>
      <c r="G1543" s="120"/>
    </row>
    <row r="1544" spans="6:7" x14ac:dyDescent="0.2">
      <c r="F1544" s="120"/>
      <c r="G1544" s="120"/>
    </row>
    <row r="1545" spans="6:7" x14ac:dyDescent="0.2">
      <c r="F1545" s="120"/>
      <c r="G1545" s="120"/>
    </row>
    <row r="1546" spans="6:7" x14ac:dyDescent="0.2">
      <c r="F1546" s="120"/>
      <c r="G1546" s="120"/>
    </row>
    <row r="1547" spans="6:7" x14ac:dyDescent="0.2">
      <c r="F1547" s="120"/>
      <c r="G1547" s="120"/>
    </row>
    <row r="1548" spans="6:7" x14ac:dyDescent="0.2">
      <c r="F1548" s="120"/>
      <c r="G1548" s="120"/>
    </row>
    <row r="1549" spans="6:7" x14ac:dyDescent="0.2">
      <c r="F1549" s="120"/>
      <c r="G1549" s="120"/>
    </row>
    <row r="1550" spans="6:7" x14ac:dyDescent="0.2">
      <c r="F1550" s="120"/>
      <c r="G1550" s="120"/>
    </row>
    <row r="1551" spans="6:7" x14ac:dyDescent="0.2">
      <c r="F1551" s="120"/>
      <c r="G1551" s="120"/>
    </row>
    <row r="1552" spans="6:7" x14ac:dyDescent="0.2">
      <c r="F1552" s="120"/>
      <c r="G1552" s="120"/>
    </row>
    <row r="1553" spans="6:7" x14ac:dyDescent="0.2">
      <c r="F1553" s="120"/>
      <c r="G1553" s="120"/>
    </row>
    <row r="1554" spans="6:7" x14ac:dyDescent="0.2">
      <c r="F1554" s="120"/>
      <c r="G1554" s="120"/>
    </row>
    <row r="1555" spans="6:7" x14ac:dyDescent="0.2">
      <c r="F1555" s="120"/>
      <c r="G1555" s="120"/>
    </row>
    <row r="1556" spans="6:7" x14ac:dyDescent="0.2">
      <c r="F1556" s="120"/>
      <c r="G1556" s="120"/>
    </row>
    <row r="1557" spans="6:7" x14ac:dyDescent="0.2">
      <c r="F1557" s="120"/>
      <c r="G1557" s="120"/>
    </row>
    <row r="1558" spans="6:7" x14ac:dyDescent="0.2">
      <c r="F1558" s="120"/>
      <c r="G1558" s="120"/>
    </row>
    <row r="1559" spans="6:7" x14ac:dyDescent="0.2">
      <c r="F1559" s="120"/>
      <c r="G1559" s="120"/>
    </row>
    <row r="1560" spans="6:7" x14ac:dyDescent="0.2">
      <c r="F1560" s="120"/>
      <c r="G1560" s="120"/>
    </row>
    <row r="1561" spans="6:7" x14ac:dyDescent="0.2">
      <c r="F1561" s="120"/>
      <c r="G1561" s="120"/>
    </row>
    <row r="1562" spans="6:7" x14ac:dyDescent="0.2">
      <c r="F1562" s="120"/>
      <c r="G1562" s="120"/>
    </row>
    <row r="1563" spans="6:7" x14ac:dyDescent="0.2">
      <c r="F1563" s="120"/>
      <c r="G1563" s="120"/>
    </row>
    <row r="1564" spans="6:7" x14ac:dyDescent="0.2">
      <c r="F1564" s="120"/>
      <c r="G1564" s="120"/>
    </row>
    <row r="1565" spans="6:7" x14ac:dyDescent="0.2">
      <c r="F1565" s="120"/>
      <c r="G1565" s="120"/>
    </row>
    <row r="1566" spans="6:7" x14ac:dyDescent="0.2">
      <c r="F1566" s="120"/>
      <c r="G1566" s="120"/>
    </row>
    <row r="1567" spans="6:7" x14ac:dyDescent="0.2">
      <c r="F1567" s="120"/>
      <c r="G1567" s="120"/>
    </row>
    <row r="1568" spans="6:7" x14ac:dyDescent="0.2">
      <c r="F1568" s="120"/>
      <c r="G1568" s="120"/>
    </row>
    <row r="1569" spans="6:7" x14ac:dyDescent="0.2">
      <c r="F1569" s="120"/>
      <c r="G1569" s="120"/>
    </row>
    <row r="1570" spans="6:7" x14ac:dyDescent="0.2">
      <c r="F1570" s="120"/>
      <c r="G1570" s="120"/>
    </row>
    <row r="1571" spans="6:7" x14ac:dyDescent="0.2">
      <c r="F1571" s="120"/>
      <c r="G1571" s="120"/>
    </row>
    <row r="1572" spans="6:7" x14ac:dyDescent="0.2">
      <c r="F1572" s="120"/>
      <c r="G1572" s="120"/>
    </row>
    <row r="1573" spans="6:7" x14ac:dyDescent="0.2">
      <c r="F1573" s="120"/>
      <c r="G1573" s="120"/>
    </row>
    <row r="1574" spans="6:7" x14ac:dyDescent="0.2">
      <c r="F1574" s="120"/>
      <c r="G1574" s="120"/>
    </row>
    <row r="1575" spans="6:7" x14ac:dyDescent="0.2">
      <c r="F1575" s="120"/>
      <c r="G1575" s="120"/>
    </row>
    <row r="1576" spans="6:7" x14ac:dyDescent="0.2">
      <c r="F1576" s="120"/>
      <c r="G1576" s="120"/>
    </row>
    <row r="1577" spans="6:7" x14ac:dyDescent="0.2">
      <c r="F1577" s="120"/>
      <c r="G1577" s="120"/>
    </row>
    <row r="1578" spans="6:7" x14ac:dyDescent="0.2">
      <c r="F1578" s="120"/>
      <c r="G1578" s="120"/>
    </row>
    <row r="1579" spans="6:7" x14ac:dyDescent="0.2">
      <c r="F1579" s="120"/>
      <c r="G1579" s="120"/>
    </row>
    <row r="1580" spans="6:7" x14ac:dyDescent="0.2">
      <c r="F1580" s="120"/>
      <c r="G1580" s="120"/>
    </row>
    <row r="1581" spans="6:7" x14ac:dyDescent="0.2">
      <c r="F1581" s="120"/>
      <c r="G1581" s="120"/>
    </row>
    <row r="1582" spans="6:7" x14ac:dyDescent="0.2">
      <c r="F1582" s="120"/>
      <c r="G1582" s="120"/>
    </row>
    <row r="1583" spans="6:7" x14ac:dyDescent="0.2">
      <c r="F1583" s="120"/>
      <c r="G1583" s="120"/>
    </row>
    <row r="1584" spans="6:7" x14ac:dyDescent="0.2">
      <c r="F1584" s="120"/>
      <c r="G1584" s="120"/>
    </row>
    <row r="1585" spans="6:7" x14ac:dyDescent="0.2">
      <c r="F1585" s="120"/>
      <c r="G1585" s="120"/>
    </row>
    <row r="1586" spans="6:7" x14ac:dyDescent="0.2">
      <c r="F1586" s="120"/>
      <c r="G1586" s="120"/>
    </row>
    <row r="1587" spans="6:7" x14ac:dyDescent="0.2">
      <c r="F1587" s="120"/>
      <c r="G1587" s="120"/>
    </row>
    <row r="1588" spans="6:7" x14ac:dyDescent="0.2">
      <c r="F1588" s="120"/>
      <c r="G1588" s="120"/>
    </row>
    <row r="1589" spans="6:7" x14ac:dyDescent="0.2">
      <c r="F1589" s="120"/>
      <c r="G1589" s="120"/>
    </row>
    <row r="1590" spans="6:7" x14ac:dyDescent="0.2">
      <c r="F1590" s="120"/>
      <c r="G1590" s="120"/>
    </row>
    <row r="1591" spans="6:7" x14ac:dyDescent="0.2">
      <c r="F1591" s="120"/>
      <c r="G1591" s="120"/>
    </row>
    <row r="1592" spans="6:7" x14ac:dyDescent="0.2">
      <c r="F1592" s="120"/>
      <c r="G1592" s="120"/>
    </row>
    <row r="1593" spans="6:7" x14ac:dyDescent="0.2">
      <c r="F1593" s="120"/>
      <c r="G1593" s="120"/>
    </row>
    <row r="1594" spans="6:7" x14ac:dyDescent="0.2">
      <c r="F1594" s="120"/>
      <c r="G1594" s="120"/>
    </row>
    <row r="1595" spans="6:7" x14ac:dyDescent="0.2">
      <c r="F1595" s="120"/>
      <c r="G1595" s="120"/>
    </row>
    <row r="1596" spans="6:7" x14ac:dyDescent="0.2">
      <c r="F1596" s="120"/>
      <c r="G1596" s="120"/>
    </row>
    <row r="1597" spans="6:7" x14ac:dyDescent="0.2">
      <c r="F1597" s="120"/>
      <c r="G1597" s="120"/>
    </row>
    <row r="1598" spans="6:7" x14ac:dyDescent="0.2">
      <c r="F1598" s="120"/>
      <c r="G1598" s="120"/>
    </row>
    <row r="1599" spans="6:7" x14ac:dyDescent="0.2">
      <c r="F1599" s="120"/>
      <c r="G1599" s="120"/>
    </row>
    <row r="1600" spans="6:7" x14ac:dyDescent="0.2">
      <c r="F1600" s="120"/>
      <c r="G1600" s="120"/>
    </row>
    <row r="1601" spans="6:7" x14ac:dyDescent="0.2">
      <c r="F1601" s="120"/>
      <c r="G1601" s="120"/>
    </row>
    <row r="1602" spans="6:7" x14ac:dyDescent="0.2">
      <c r="F1602" s="120"/>
      <c r="G1602" s="120"/>
    </row>
    <row r="1603" spans="6:7" x14ac:dyDescent="0.2">
      <c r="F1603" s="120"/>
      <c r="G1603" s="120"/>
    </row>
    <row r="1604" spans="6:7" x14ac:dyDescent="0.2">
      <c r="F1604" s="120"/>
      <c r="G1604" s="120"/>
    </row>
    <row r="1605" spans="6:7" x14ac:dyDescent="0.2">
      <c r="F1605" s="120"/>
      <c r="G1605" s="120"/>
    </row>
    <row r="1606" spans="6:7" x14ac:dyDescent="0.2">
      <c r="F1606" s="120"/>
      <c r="G1606" s="120"/>
    </row>
    <row r="1607" spans="6:7" x14ac:dyDescent="0.2">
      <c r="F1607" s="120"/>
      <c r="G1607" s="120"/>
    </row>
    <row r="1608" spans="6:7" x14ac:dyDescent="0.2">
      <c r="F1608" s="120"/>
      <c r="G1608" s="120"/>
    </row>
    <row r="1609" spans="6:7" x14ac:dyDescent="0.2">
      <c r="F1609" s="120"/>
      <c r="G1609" s="120"/>
    </row>
    <row r="1610" spans="6:7" x14ac:dyDescent="0.2">
      <c r="F1610" s="120"/>
      <c r="G1610" s="120"/>
    </row>
    <row r="1611" spans="6:7" x14ac:dyDescent="0.2">
      <c r="F1611" s="120"/>
      <c r="G1611" s="120"/>
    </row>
    <row r="1612" spans="6:7" x14ac:dyDescent="0.2">
      <c r="F1612" s="120"/>
      <c r="G1612" s="120"/>
    </row>
    <row r="1613" spans="6:7" x14ac:dyDescent="0.2">
      <c r="F1613" s="120"/>
      <c r="G1613" s="120"/>
    </row>
    <row r="1614" spans="6:7" x14ac:dyDescent="0.2">
      <c r="F1614" s="120"/>
      <c r="G1614" s="120"/>
    </row>
    <row r="1615" spans="6:7" x14ac:dyDescent="0.2">
      <c r="F1615" s="120"/>
      <c r="G1615" s="120"/>
    </row>
    <row r="1616" spans="6:7" x14ac:dyDescent="0.2">
      <c r="F1616" s="120"/>
      <c r="G1616" s="120"/>
    </row>
    <row r="1617" spans="6:7" x14ac:dyDescent="0.2">
      <c r="F1617" s="120"/>
      <c r="G1617" s="120"/>
    </row>
    <row r="1618" spans="6:7" x14ac:dyDescent="0.2">
      <c r="F1618" s="120"/>
      <c r="G1618" s="120"/>
    </row>
    <row r="1619" spans="6:7" x14ac:dyDescent="0.2">
      <c r="F1619" s="120"/>
      <c r="G1619" s="120"/>
    </row>
    <row r="1620" spans="6:7" x14ac:dyDescent="0.2">
      <c r="F1620" s="120"/>
      <c r="G1620" s="120"/>
    </row>
    <row r="1621" spans="6:7" x14ac:dyDescent="0.2">
      <c r="F1621" s="120"/>
      <c r="G1621" s="120"/>
    </row>
    <row r="1622" spans="6:7" x14ac:dyDescent="0.2">
      <c r="F1622" s="120"/>
      <c r="G1622" s="120"/>
    </row>
    <row r="1623" spans="6:7" x14ac:dyDescent="0.2">
      <c r="F1623" s="120"/>
      <c r="G1623" s="120"/>
    </row>
    <row r="1624" spans="6:7" x14ac:dyDescent="0.2">
      <c r="F1624" s="120"/>
      <c r="G1624" s="120"/>
    </row>
    <row r="1625" spans="6:7" x14ac:dyDescent="0.2">
      <c r="F1625" s="120"/>
      <c r="G1625" s="120"/>
    </row>
    <row r="1626" spans="6:7" x14ac:dyDescent="0.2">
      <c r="F1626" s="120"/>
      <c r="G1626" s="120"/>
    </row>
    <row r="1627" spans="6:7" x14ac:dyDescent="0.2">
      <c r="F1627" s="120"/>
      <c r="G1627" s="120"/>
    </row>
    <row r="1628" spans="6:7" x14ac:dyDescent="0.2">
      <c r="F1628" s="120"/>
      <c r="G1628" s="120"/>
    </row>
    <row r="1629" spans="6:7" x14ac:dyDescent="0.2">
      <c r="F1629" s="120"/>
      <c r="G1629" s="120"/>
    </row>
    <row r="1630" spans="6:7" x14ac:dyDescent="0.2">
      <c r="F1630" s="120"/>
      <c r="G1630" s="120"/>
    </row>
    <row r="1631" spans="6:7" x14ac:dyDescent="0.2">
      <c r="F1631" s="120"/>
      <c r="G1631" s="120"/>
    </row>
    <row r="1632" spans="6:7" x14ac:dyDescent="0.2">
      <c r="F1632" s="120"/>
      <c r="G1632" s="120"/>
    </row>
    <row r="1633" spans="6:7" x14ac:dyDescent="0.2">
      <c r="F1633" s="120"/>
      <c r="G1633" s="120"/>
    </row>
    <row r="1634" spans="6:7" x14ac:dyDescent="0.2">
      <c r="F1634" s="120"/>
      <c r="G1634" s="120"/>
    </row>
    <row r="1635" spans="6:7" x14ac:dyDescent="0.2">
      <c r="F1635" s="120"/>
      <c r="G1635" s="120"/>
    </row>
    <row r="1636" spans="6:7" x14ac:dyDescent="0.2">
      <c r="F1636" s="120"/>
      <c r="G1636" s="120"/>
    </row>
    <row r="1637" spans="6:7" x14ac:dyDescent="0.2">
      <c r="F1637" s="120"/>
      <c r="G1637" s="120"/>
    </row>
    <row r="1638" spans="6:7" x14ac:dyDescent="0.2">
      <c r="F1638" s="120"/>
      <c r="G1638" s="120"/>
    </row>
    <row r="1639" spans="6:7" x14ac:dyDescent="0.2">
      <c r="F1639" s="120"/>
      <c r="G1639" s="120"/>
    </row>
    <row r="1640" spans="6:7" x14ac:dyDescent="0.2">
      <c r="F1640" s="120"/>
      <c r="G1640" s="120"/>
    </row>
    <row r="1641" spans="6:7" x14ac:dyDescent="0.2">
      <c r="F1641" s="120"/>
      <c r="G1641" s="120"/>
    </row>
    <row r="1642" spans="6:7" x14ac:dyDescent="0.2">
      <c r="F1642" s="120"/>
      <c r="G1642" s="120"/>
    </row>
    <row r="1643" spans="6:7" x14ac:dyDescent="0.2">
      <c r="F1643" s="120"/>
      <c r="G1643" s="120"/>
    </row>
    <row r="1644" spans="6:7" x14ac:dyDescent="0.2">
      <c r="F1644" s="120"/>
      <c r="G1644" s="120"/>
    </row>
    <row r="1645" spans="6:7" x14ac:dyDescent="0.2">
      <c r="F1645" s="120"/>
      <c r="G1645" s="120"/>
    </row>
    <row r="1646" spans="6:7" x14ac:dyDescent="0.2">
      <c r="F1646" s="120"/>
      <c r="G1646" s="120"/>
    </row>
    <row r="1647" spans="6:7" x14ac:dyDescent="0.2">
      <c r="F1647" s="120"/>
      <c r="G1647" s="120"/>
    </row>
    <row r="1648" spans="6:7" x14ac:dyDescent="0.2">
      <c r="F1648" s="120"/>
      <c r="G1648" s="120"/>
    </row>
    <row r="1649" spans="6:7" x14ac:dyDescent="0.2">
      <c r="F1649" s="120"/>
      <c r="G1649" s="120"/>
    </row>
    <row r="1650" spans="6:7" x14ac:dyDescent="0.2">
      <c r="F1650" s="120"/>
      <c r="G1650" s="120"/>
    </row>
    <row r="1651" spans="6:7" x14ac:dyDescent="0.2">
      <c r="F1651" s="120"/>
      <c r="G1651" s="120"/>
    </row>
    <row r="1652" spans="6:7" x14ac:dyDescent="0.2">
      <c r="F1652" s="120"/>
      <c r="G1652" s="120"/>
    </row>
    <row r="1653" spans="6:7" x14ac:dyDescent="0.2">
      <c r="F1653" s="120"/>
      <c r="G1653" s="120"/>
    </row>
    <row r="1654" spans="6:7" x14ac:dyDescent="0.2">
      <c r="F1654" s="120"/>
      <c r="G1654" s="120"/>
    </row>
    <row r="1655" spans="6:7" x14ac:dyDescent="0.2">
      <c r="F1655" s="120"/>
      <c r="G1655" s="120"/>
    </row>
    <row r="1656" spans="6:7" x14ac:dyDescent="0.2">
      <c r="F1656" s="120"/>
      <c r="G1656" s="120"/>
    </row>
    <row r="1657" spans="6:7" x14ac:dyDescent="0.2">
      <c r="F1657" s="120"/>
      <c r="G1657" s="120"/>
    </row>
    <row r="1658" spans="6:7" x14ac:dyDescent="0.2">
      <c r="F1658" s="120"/>
      <c r="G1658" s="120"/>
    </row>
    <row r="1659" spans="6:7" x14ac:dyDescent="0.2">
      <c r="F1659" s="120"/>
      <c r="G1659" s="120"/>
    </row>
    <row r="1660" spans="6:7" x14ac:dyDescent="0.2">
      <c r="F1660" s="120"/>
      <c r="G1660" s="120"/>
    </row>
    <row r="1661" spans="6:7" x14ac:dyDescent="0.2">
      <c r="F1661" s="120"/>
      <c r="G1661" s="120"/>
    </row>
    <row r="1662" spans="6:7" x14ac:dyDescent="0.2">
      <c r="F1662" s="120"/>
      <c r="G1662" s="120"/>
    </row>
    <row r="1663" spans="6:7" x14ac:dyDescent="0.2">
      <c r="F1663" s="120"/>
      <c r="G1663" s="120"/>
    </row>
    <row r="1664" spans="6:7" x14ac:dyDescent="0.2">
      <c r="F1664" s="120"/>
      <c r="G1664" s="120"/>
    </row>
    <row r="1665" spans="6:7" x14ac:dyDescent="0.2">
      <c r="F1665" s="120"/>
      <c r="G1665" s="120"/>
    </row>
    <row r="1666" spans="6:7" x14ac:dyDescent="0.2">
      <c r="F1666" s="120"/>
      <c r="G1666" s="120"/>
    </row>
    <row r="1667" spans="6:7" x14ac:dyDescent="0.2">
      <c r="F1667" s="120"/>
      <c r="G1667" s="120"/>
    </row>
    <row r="1668" spans="6:7" x14ac:dyDescent="0.2">
      <c r="F1668" s="120"/>
      <c r="G1668" s="120"/>
    </row>
    <row r="1669" spans="6:7" x14ac:dyDescent="0.2">
      <c r="F1669" s="120"/>
      <c r="G1669" s="120"/>
    </row>
    <row r="1670" spans="6:7" x14ac:dyDescent="0.2">
      <c r="F1670" s="120"/>
      <c r="G1670" s="120"/>
    </row>
    <row r="1671" spans="6:7" x14ac:dyDescent="0.2">
      <c r="F1671" s="120"/>
      <c r="G1671" s="120"/>
    </row>
    <row r="1672" spans="6:7" x14ac:dyDescent="0.2">
      <c r="F1672" s="120"/>
      <c r="G1672" s="120"/>
    </row>
    <row r="1673" spans="6:7" x14ac:dyDescent="0.2">
      <c r="F1673" s="120"/>
      <c r="G1673" s="120"/>
    </row>
    <row r="1674" spans="6:7" x14ac:dyDescent="0.2">
      <c r="F1674" s="120"/>
      <c r="G1674" s="120"/>
    </row>
    <row r="1675" spans="6:7" x14ac:dyDescent="0.2">
      <c r="F1675" s="120"/>
      <c r="G1675" s="120"/>
    </row>
    <row r="1676" spans="6:7" x14ac:dyDescent="0.2">
      <c r="F1676" s="120"/>
      <c r="G1676" s="120"/>
    </row>
    <row r="1677" spans="6:7" x14ac:dyDescent="0.2">
      <c r="F1677" s="120"/>
      <c r="G1677" s="120"/>
    </row>
    <row r="1678" spans="6:7" x14ac:dyDescent="0.2">
      <c r="F1678" s="120"/>
      <c r="G1678" s="120"/>
    </row>
    <row r="1679" spans="6:7" x14ac:dyDescent="0.2">
      <c r="F1679" s="120"/>
      <c r="G1679" s="120"/>
    </row>
    <row r="1680" spans="6:7" x14ac:dyDescent="0.2">
      <c r="F1680" s="120"/>
      <c r="G1680" s="120"/>
    </row>
    <row r="1681" spans="6:7" x14ac:dyDescent="0.2">
      <c r="F1681" s="120"/>
      <c r="G1681" s="120"/>
    </row>
    <row r="1682" spans="6:7" x14ac:dyDescent="0.2">
      <c r="F1682" s="120"/>
      <c r="G1682" s="120"/>
    </row>
    <row r="1683" spans="6:7" x14ac:dyDescent="0.2">
      <c r="F1683" s="120"/>
      <c r="G1683" s="120"/>
    </row>
    <row r="1684" spans="6:7" x14ac:dyDescent="0.2">
      <c r="F1684" s="120"/>
      <c r="G1684" s="120"/>
    </row>
    <row r="1685" spans="6:7" x14ac:dyDescent="0.2">
      <c r="F1685" s="120"/>
      <c r="G1685" s="120"/>
    </row>
    <row r="1686" spans="6:7" x14ac:dyDescent="0.2">
      <c r="F1686" s="120"/>
      <c r="G1686" s="120"/>
    </row>
    <row r="1687" spans="6:7" x14ac:dyDescent="0.2">
      <c r="F1687" s="120"/>
      <c r="G1687" s="120"/>
    </row>
    <row r="1688" spans="6:7" x14ac:dyDescent="0.2">
      <c r="F1688" s="120"/>
      <c r="G1688" s="120"/>
    </row>
    <row r="1689" spans="6:7" x14ac:dyDescent="0.2">
      <c r="F1689" s="120"/>
      <c r="G1689" s="120"/>
    </row>
    <row r="1690" spans="6:7" x14ac:dyDescent="0.2">
      <c r="F1690" s="120"/>
      <c r="G1690" s="120"/>
    </row>
    <row r="1691" spans="6:7" x14ac:dyDescent="0.2">
      <c r="F1691" s="120"/>
      <c r="G1691" s="120"/>
    </row>
    <row r="1692" spans="6:7" x14ac:dyDescent="0.2">
      <c r="F1692" s="120"/>
      <c r="G1692" s="120"/>
    </row>
    <row r="1693" spans="6:7" x14ac:dyDescent="0.2">
      <c r="F1693" s="120"/>
      <c r="G1693" s="120"/>
    </row>
    <row r="1694" spans="6:7" x14ac:dyDescent="0.2">
      <c r="F1694" s="120"/>
      <c r="G1694" s="120"/>
    </row>
    <row r="1695" spans="6:7" x14ac:dyDescent="0.2">
      <c r="F1695" s="120"/>
      <c r="G1695" s="120"/>
    </row>
    <row r="1696" spans="6:7" x14ac:dyDescent="0.2">
      <c r="F1696" s="120"/>
      <c r="G1696" s="120"/>
    </row>
    <row r="1697" spans="6:7" x14ac:dyDescent="0.2">
      <c r="F1697" s="120"/>
      <c r="G1697" s="120"/>
    </row>
    <row r="1698" spans="6:7" x14ac:dyDescent="0.2">
      <c r="F1698" s="120"/>
      <c r="G1698" s="120"/>
    </row>
    <row r="1699" spans="6:7" x14ac:dyDescent="0.2">
      <c r="F1699" s="120"/>
      <c r="G1699" s="120"/>
    </row>
    <row r="1700" spans="6:7" x14ac:dyDescent="0.2">
      <c r="F1700" s="120"/>
      <c r="G1700" s="120"/>
    </row>
    <row r="1701" spans="6:7" x14ac:dyDescent="0.2">
      <c r="F1701" s="120"/>
      <c r="G1701" s="120"/>
    </row>
    <row r="1702" spans="6:7" x14ac:dyDescent="0.2">
      <c r="F1702" s="120"/>
      <c r="G1702" s="120"/>
    </row>
    <row r="1703" spans="6:7" x14ac:dyDescent="0.2">
      <c r="F1703" s="120"/>
      <c r="G1703" s="120"/>
    </row>
    <row r="1704" spans="6:7" x14ac:dyDescent="0.2">
      <c r="F1704" s="120"/>
      <c r="G1704" s="120"/>
    </row>
    <row r="1705" spans="6:7" x14ac:dyDescent="0.2">
      <c r="F1705" s="120"/>
      <c r="G1705" s="120"/>
    </row>
    <row r="1706" spans="6:7" x14ac:dyDescent="0.2">
      <c r="F1706" s="120"/>
      <c r="G1706" s="120"/>
    </row>
    <row r="1707" spans="6:7" x14ac:dyDescent="0.2">
      <c r="F1707" s="120"/>
      <c r="G1707" s="120"/>
    </row>
    <row r="1708" spans="6:7" x14ac:dyDescent="0.2">
      <c r="F1708" s="120"/>
      <c r="G1708" s="120"/>
    </row>
    <row r="1709" spans="6:7" x14ac:dyDescent="0.2">
      <c r="F1709" s="120"/>
      <c r="G1709" s="120"/>
    </row>
    <row r="1710" spans="6:7" x14ac:dyDescent="0.2">
      <c r="F1710" s="120"/>
      <c r="G1710" s="120"/>
    </row>
    <row r="1711" spans="6:7" x14ac:dyDescent="0.2">
      <c r="F1711" s="120"/>
      <c r="G1711" s="120"/>
    </row>
    <row r="1712" spans="6:7" x14ac:dyDescent="0.2">
      <c r="F1712" s="120"/>
      <c r="G1712" s="120"/>
    </row>
    <row r="1713" spans="6:7" x14ac:dyDescent="0.2">
      <c r="F1713" s="120"/>
      <c r="G1713" s="120"/>
    </row>
    <row r="1714" spans="6:7" x14ac:dyDescent="0.2">
      <c r="F1714" s="120"/>
      <c r="G1714" s="120"/>
    </row>
    <row r="1715" spans="6:7" x14ac:dyDescent="0.2">
      <c r="F1715" s="120"/>
      <c r="G1715" s="120"/>
    </row>
    <row r="1716" spans="6:7" x14ac:dyDescent="0.2">
      <c r="F1716" s="120"/>
      <c r="G1716" s="120"/>
    </row>
    <row r="1717" spans="6:7" x14ac:dyDescent="0.2">
      <c r="F1717" s="120"/>
      <c r="G1717" s="120"/>
    </row>
    <row r="1718" spans="6:7" x14ac:dyDescent="0.2">
      <c r="F1718" s="120"/>
      <c r="G1718" s="120"/>
    </row>
    <row r="1719" spans="6:7" x14ac:dyDescent="0.2">
      <c r="F1719" s="120"/>
      <c r="G1719" s="120"/>
    </row>
    <row r="1720" spans="6:7" x14ac:dyDescent="0.2">
      <c r="F1720" s="120"/>
      <c r="G1720" s="120"/>
    </row>
    <row r="1721" spans="6:7" x14ac:dyDescent="0.2">
      <c r="F1721" s="120"/>
      <c r="G1721" s="120"/>
    </row>
    <row r="1722" spans="6:7" x14ac:dyDescent="0.2">
      <c r="F1722" s="120"/>
      <c r="G1722" s="120"/>
    </row>
    <row r="1723" spans="6:7" x14ac:dyDescent="0.2">
      <c r="F1723" s="120"/>
      <c r="G1723" s="120"/>
    </row>
    <row r="1724" spans="6:7" x14ac:dyDescent="0.2">
      <c r="F1724" s="120"/>
      <c r="G1724" s="120"/>
    </row>
    <row r="1725" spans="6:7" x14ac:dyDescent="0.2">
      <c r="F1725" s="120"/>
      <c r="G1725" s="120"/>
    </row>
    <row r="1726" spans="6:7" x14ac:dyDescent="0.2">
      <c r="F1726" s="120"/>
      <c r="G1726" s="120"/>
    </row>
    <row r="1727" spans="6:7" x14ac:dyDescent="0.2">
      <c r="F1727" s="120"/>
      <c r="G1727" s="120"/>
    </row>
    <row r="1728" spans="6:7" x14ac:dyDescent="0.2">
      <c r="F1728" s="120"/>
      <c r="G1728" s="120"/>
    </row>
    <row r="1729" spans="6:7" x14ac:dyDescent="0.2">
      <c r="F1729" s="120"/>
      <c r="G1729" s="120"/>
    </row>
    <row r="1730" spans="6:7" x14ac:dyDescent="0.2">
      <c r="F1730" s="120"/>
      <c r="G1730" s="120"/>
    </row>
    <row r="1731" spans="6:7" x14ac:dyDescent="0.2">
      <c r="F1731" s="120"/>
      <c r="G1731" s="120"/>
    </row>
    <row r="1732" spans="6:7" x14ac:dyDescent="0.2">
      <c r="F1732" s="120"/>
      <c r="G1732" s="120"/>
    </row>
    <row r="1733" spans="6:7" x14ac:dyDescent="0.2">
      <c r="F1733" s="120"/>
      <c r="G1733" s="120"/>
    </row>
    <row r="1734" spans="6:7" x14ac:dyDescent="0.2">
      <c r="F1734" s="120"/>
      <c r="G1734" s="120"/>
    </row>
    <row r="1735" spans="6:7" x14ac:dyDescent="0.2">
      <c r="F1735" s="120"/>
      <c r="G1735" s="120"/>
    </row>
    <row r="1736" spans="6:7" x14ac:dyDescent="0.2">
      <c r="F1736" s="120"/>
      <c r="G1736" s="120"/>
    </row>
    <row r="1737" spans="6:7" x14ac:dyDescent="0.2">
      <c r="F1737" s="120"/>
      <c r="G1737" s="120"/>
    </row>
    <row r="1738" spans="6:7" x14ac:dyDescent="0.2">
      <c r="F1738" s="120"/>
      <c r="G1738" s="120"/>
    </row>
    <row r="1739" spans="6:7" x14ac:dyDescent="0.2">
      <c r="F1739" s="120"/>
      <c r="G1739" s="120"/>
    </row>
    <row r="1740" spans="6:7" x14ac:dyDescent="0.2">
      <c r="F1740" s="120"/>
      <c r="G1740" s="120"/>
    </row>
    <row r="1741" spans="6:7" x14ac:dyDescent="0.2">
      <c r="F1741" s="120"/>
      <c r="G1741" s="120"/>
    </row>
    <row r="1742" spans="6:7" x14ac:dyDescent="0.2">
      <c r="F1742" s="120"/>
      <c r="G1742" s="120"/>
    </row>
    <row r="1743" spans="6:7" x14ac:dyDescent="0.2">
      <c r="F1743" s="120"/>
      <c r="G1743" s="120"/>
    </row>
    <row r="1744" spans="6:7" x14ac:dyDescent="0.2">
      <c r="F1744" s="120"/>
      <c r="G1744" s="120"/>
    </row>
    <row r="1745" spans="6:7" x14ac:dyDescent="0.2">
      <c r="F1745" s="120"/>
      <c r="G1745" s="120"/>
    </row>
    <row r="1746" spans="6:7" x14ac:dyDescent="0.2">
      <c r="F1746" s="120"/>
      <c r="G1746" s="120"/>
    </row>
    <row r="1747" spans="6:7" x14ac:dyDescent="0.2">
      <c r="F1747" s="120"/>
      <c r="G1747" s="120"/>
    </row>
    <row r="1748" spans="6:7" x14ac:dyDescent="0.2">
      <c r="F1748" s="120"/>
      <c r="G1748" s="120"/>
    </row>
    <row r="1749" spans="6:7" x14ac:dyDescent="0.2">
      <c r="F1749" s="120"/>
      <c r="G1749" s="120"/>
    </row>
    <row r="1750" spans="6:7" x14ac:dyDescent="0.2">
      <c r="F1750" s="120"/>
      <c r="G1750" s="120"/>
    </row>
    <row r="1751" spans="6:7" x14ac:dyDescent="0.2">
      <c r="F1751" s="120"/>
      <c r="G1751" s="120"/>
    </row>
    <row r="1752" spans="6:7" x14ac:dyDescent="0.2">
      <c r="F1752" s="120"/>
      <c r="G1752" s="120"/>
    </row>
    <row r="1753" spans="6:7" x14ac:dyDescent="0.2">
      <c r="F1753" s="120"/>
      <c r="G1753" s="120"/>
    </row>
    <row r="1754" spans="6:7" x14ac:dyDescent="0.2">
      <c r="F1754" s="120"/>
      <c r="G1754" s="120"/>
    </row>
    <row r="1755" spans="6:7" x14ac:dyDescent="0.2">
      <c r="F1755" s="120"/>
      <c r="G1755" s="120"/>
    </row>
    <row r="1756" spans="6:7" x14ac:dyDescent="0.2">
      <c r="F1756" s="120"/>
      <c r="G1756" s="120"/>
    </row>
    <row r="1757" spans="6:7" x14ac:dyDescent="0.2">
      <c r="F1757" s="120"/>
      <c r="G1757" s="120"/>
    </row>
    <row r="1758" spans="6:7" x14ac:dyDescent="0.2">
      <c r="F1758" s="120"/>
      <c r="G1758" s="120"/>
    </row>
    <row r="1759" spans="6:7" x14ac:dyDescent="0.2">
      <c r="F1759" s="120"/>
      <c r="G1759" s="120"/>
    </row>
    <row r="1760" spans="6:7" x14ac:dyDescent="0.2">
      <c r="F1760" s="120"/>
      <c r="G1760" s="120"/>
    </row>
    <row r="1761" spans="6:7" x14ac:dyDescent="0.2">
      <c r="F1761" s="120"/>
      <c r="G1761" s="120"/>
    </row>
    <row r="1762" spans="6:7" x14ac:dyDescent="0.2">
      <c r="F1762" s="120"/>
      <c r="G1762" s="120"/>
    </row>
    <row r="1763" spans="6:7" x14ac:dyDescent="0.2">
      <c r="F1763" s="120"/>
      <c r="G1763" s="120"/>
    </row>
    <row r="1764" spans="6:7" x14ac:dyDescent="0.2">
      <c r="F1764" s="120"/>
      <c r="G1764" s="120"/>
    </row>
    <row r="1765" spans="6:7" x14ac:dyDescent="0.2">
      <c r="F1765" s="120"/>
      <c r="G1765" s="120"/>
    </row>
    <row r="1766" spans="6:7" x14ac:dyDescent="0.2">
      <c r="F1766" s="120"/>
      <c r="G1766" s="120"/>
    </row>
    <row r="1767" spans="6:7" x14ac:dyDescent="0.2">
      <c r="F1767" s="120"/>
      <c r="G1767" s="120"/>
    </row>
    <row r="1768" spans="6:7" x14ac:dyDescent="0.2">
      <c r="F1768" s="120"/>
      <c r="G1768" s="120"/>
    </row>
    <row r="1769" spans="6:7" x14ac:dyDescent="0.2">
      <c r="F1769" s="120"/>
      <c r="G1769" s="120"/>
    </row>
    <row r="1770" spans="6:7" x14ac:dyDescent="0.2">
      <c r="F1770" s="120"/>
      <c r="G1770" s="120"/>
    </row>
    <row r="1771" spans="6:7" x14ac:dyDescent="0.2">
      <c r="F1771" s="120"/>
      <c r="G1771" s="120"/>
    </row>
    <row r="1772" spans="6:7" x14ac:dyDescent="0.2">
      <c r="F1772" s="120"/>
      <c r="G1772" s="120"/>
    </row>
    <row r="1773" spans="6:7" x14ac:dyDescent="0.2">
      <c r="F1773" s="120"/>
      <c r="G1773" s="120"/>
    </row>
    <row r="1774" spans="6:7" x14ac:dyDescent="0.2">
      <c r="F1774" s="120"/>
      <c r="G1774" s="120"/>
    </row>
    <row r="1775" spans="6:7" x14ac:dyDescent="0.2">
      <c r="F1775" s="120"/>
      <c r="G1775" s="120"/>
    </row>
    <row r="1776" spans="6:7" x14ac:dyDescent="0.2">
      <c r="F1776" s="120"/>
      <c r="G1776" s="120"/>
    </row>
    <row r="1777" spans="6:7" x14ac:dyDescent="0.2">
      <c r="F1777" s="120"/>
      <c r="G1777" s="120"/>
    </row>
    <row r="1778" spans="6:7" x14ac:dyDescent="0.2">
      <c r="F1778" s="120"/>
      <c r="G1778" s="120"/>
    </row>
    <row r="1779" spans="6:7" x14ac:dyDescent="0.2">
      <c r="F1779" s="120"/>
      <c r="G1779" s="120"/>
    </row>
    <row r="1780" spans="6:7" x14ac:dyDescent="0.2">
      <c r="F1780" s="120"/>
      <c r="G1780" s="120"/>
    </row>
    <row r="1781" spans="6:7" x14ac:dyDescent="0.2">
      <c r="F1781" s="120"/>
      <c r="G1781" s="120"/>
    </row>
    <row r="1782" spans="6:7" x14ac:dyDescent="0.2">
      <c r="F1782" s="120"/>
      <c r="G1782" s="120"/>
    </row>
    <row r="1783" spans="6:7" x14ac:dyDescent="0.2">
      <c r="F1783" s="120"/>
      <c r="G1783" s="120"/>
    </row>
    <row r="1784" spans="6:7" x14ac:dyDescent="0.2">
      <c r="F1784" s="120"/>
      <c r="G1784" s="120"/>
    </row>
    <row r="1785" spans="6:7" x14ac:dyDescent="0.2">
      <c r="F1785" s="120"/>
      <c r="G1785" s="120"/>
    </row>
    <row r="1786" spans="6:7" x14ac:dyDescent="0.2">
      <c r="F1786" s="120"/>
      <c r="G1786" s="120"/>
    </row>
    <row r="1787" spans="6:7" x14ac:dyDescent="0.2">
      <c r="F1787" s="120"/>
      <c r="G1787" s="120"/>
    </row>
    <row r="1788" spans="6:7" x14ac:dyDescent="0.2">
      <c r="F1788" s="120"/>
      <c r="G1788" s="120"/>
    </row>
    <row r="1789" spans="6:7" x14ac:dyDescent="0.2">
      <c r="F1789" s="120"/>
      <c r="G1789" s="120"/>
    </row>
    <row r="1790" spans="6:7" x14ac:dyDescent="0.2">
      <c r="F1790" s="120"/>
      <c r="G1790" s="120"/>
    </row>
    <row r="1791" spans="6:7" x14ac:dyDescent="0.2">
      <c r="F1791" s="120"/>
      <c r="G1791" s="120"/>
    </row>
    <row r="1792" spans="6:7" x14ac:dyDescent="0.2">
      <c r="F1792" s="120"/>
      <c r="G1792" s="120"/>
    </row>
    <row r="1793" spans="6:7" x14ac:dyDescent="0.2">
      <c r="F1793" s="120"/>
      <c r="G1793" s="120"/>
    </row>
    <row r="1794" spans="6:7" x14ac:dyDescent="0.2">
      <c r="F1794" s="120"/>
      <c r="G1794" s="120"/>
    </row>
    <row r="1795" spans="6:7" x14ac:dyDescent="0.2">
      <c r="F1795" s="120"/>
      <c r="G1795" s="120"/>
    </row>
    <row r="1796" spans="6:7" x14ac:dyDescent="0.2">
      <c r="F1796" s="120"/>
      <c r="G1796" s="120"/>
    </row>
    <row r="1797" spans="6:7" x14ac:dyDescent="0.2">
      <c r="F1797" s="120"/>
      <c r="G1797" s="120"/>
    </row>
    <row r="1798" spans="6:7" x14ac:dyDescent="0.2">
      <c r="F1798" s="120"/>
      <c r="G1798" s="120"/>
    </row>
    <row r="1799" spans="6:7" x14ac:dyDescent="0.2">
      <c r="F1799" s="120"/>
      <c r="G1799" s="120"/>
    </row>
    <row r="1800" spans="6:7" x14ac:dyDescent="0.2">
      <c r="F1800" s="120"/>
      <c r="G1800" s="120"/>
    </row>
    <row r="1801" spans="6:7" x14ac:dyDescent="0.2">
      <c r="F1801" s="120"/>
      <c r="G1801" s="120"/>
    </row>
    <row r="1802" spans="6:7" x14ac:dyDescent="0.2">
      <c r="F1802" s="120"/>
      <c r="G1802" s="120"/>
    </row>
    <row r="1803" spans="6:7" x14ac:dyDescent="0.2">
      <c r="F1803" s="120"/>
      <c r="G1803" s="120"/>
    </row>
    <row r="1804" spans="6:7" x14ac:dyDescent="0.2">
      <c r="F1804" s="120"/>
      <c r="G1804" s="120"/>
    </row>
    <row r="1805" spans="6:7" x14ac:dyDescent="0.2">
      <c r="F1805" s="120"/>
      <c r="G1805" s="120"/>
    </row>
    <row r="1806" spans="6:7" x14ac:dyDescent="0.2">
      <c r="F1806" s="120"/>
      <c r="G1806" s="120"/>
    </row>
    <row r="1807" spans="6:7" x14ac:dyDescent="0.2">
      <c r="F1807" s="120"/>
      <c r="G1807" s="120"/>
    </row>
    <row r="1808" spans="6:7" x14ac:dyDescent="0.2">
      <c r="F1808" s="120"/>
      <c r="G1808" s="120"/>
    </row>
    <row r="1809" spans="6:7" x14ac:dyDescent="0.2">
      <c r="F1809" s="120"/>
      <c r="G1809" s="120"/>
    </row>
    <row r="1810" spans="6:7" x14ac:dyDescent="0.2">
      <c r="F1810" s="120"/>
      <c r="G1810" s="120"/>
    </row>
    <row r="1811" spans="6:7" x14ac:dyDescent="0.2">
      <c r="F1811" s="120"/>
      <c r="G1811" s="120"/>
    </row>
    <row r="1812" spans="6:7" x14ac:dyDescent="0.2">
      <c r="F1812" s="120"/>
      <c r="G1812" s="120"/>
    </row>
    <row r="1813" spans="6:7" x14ac:dyDescent="0.2">
      <c r="F1813" s="120"/>
      <c r="G1813" s="120"/>
    </row>
    <row r="1814" spans="6:7" x14ac:dyDescent="0.2">
      <c r="F1814" s="120"/>
      <c r="G1814" s="120"/>
    </row>
    <row r="1815" spans="6:7" x14ac:dyDescent="0.2">
      <c r="F1815" s="120"/>
      <c r="G1815" s="120"/>
    </row>
    <row r="1816" spans="6:7" x14ac:dyDescent="0.2">
      <c r="F1816" s="120"/>
      <c r="G1816" s="120"/>
    </row>
    <row r="1817" spans="6:7" x14ac:dyDescent="0.2">
      <c r="F1817" s="120"/>
      <c r="G1817" s="120"/>
    </row>
    <row r="1818" spans="6:7" x14ac:dyDescent="0.2">
      <c r="F1818" s="120"/>
      <c r="G1818" s="120"/>
    </row>
    <row r="1819" spans="6:7" x14ac:dyDescent="0.2">
      <c r="F1819" s="120"/>
      <c r="G1819" s="120"/>
    </row>
    <row r="1820" spans="6:7" x14ac:dyDescent="0.2">
      <c r="F1820" s="120"/>
      <c r="G1820" s="120"/>
    </row>
    <row r="1821" spans="6:7" x14ac:dyDescent="0.2">
      <c r="F1821" s="120"/>
      <c r="G1821" s="120"/>
    </row>
    <row r="1822" spans="6:7" x14ac:dyDescent="0.2">
      <c r="F1822" s="120"/>
      <c r="G1822" s="120"/>
    </row>
    <row r="1823" spans="6:7" x14ac:dyDescent="0.2">
      <c r="F1823" s="120"/>
      <c r="G1823" s="120"/>
    </row>
    <row r="1824" spans="6:7" x14ac:dyDescent="0.2">
      <c r="F1824" s="120"/>
      <c r="G1824" s="120"/>
    </row>
    <row r="1825" spans="6:7" x14ac:dyDescent="0.2">
      <c r="F1825" s="120"/>
      <c r="G1825" s="120"/>
    </row>
    <row r="1826" spans="6:7" x14ac:dyDescent="0.2">
      <c r="F1826" s="120"/>
      <c r="G1826" s="120"/>
    </row>
    <row r="1827" spans="6:7" x14ac:dyDescent="0.2">
      <c r="F1827" s="120"/>
      <c r="G1827" s="120"/>
    </row>
    <row r="1828" spans="6:7" x14ac:dyDescent="0.2">
      <c r="F1828" s="120"/>
      <c r="G1828" s="120"/>
    </row>
    <row r="1829" spans="6:7" x14ac:dyDescent="0.2">
      <c r="F1829" s="120"/>
      <c r="G1829" s="120"/>
    </row>
    <row r="1830" spans="6:7" x14ac:dyDescent="0.2">
      <c r="F1830" s="120"/>
      <c r="G1830" s="120"/>
    </row>
    <row r="1831" spans="6:7" x14ac:dyDescent="0.2">
      <c r="F1831" s="120"/>
      <c r="G1831" s="120"/>
    </row>
    <row r="1832" spans="6:7" x14ac:dyDescent="0.2">
      <c r="F1832" s="120"/>
      <c r="G1832" s="120"/>
    </row>
    <row r="1833" spans="6:7" x14ac:dyDescent="0.2">
      <c r="F1833" s="120"/>
      <c r="G1833" s="120"/>
    </row>
    <row r="1834" spans="6:7" x14ac:dyDescent="0.2">
      <c r="F1834" s="120"/>
      <c r="G1834" s="120"/>
    </row>
    <row r="1835" spans="6:7" x14ac:dyDescent="0.2">
      <c r="F1835" s="120"/>
      <c r="G1835" s="120"/>
    </row>
    <row r="1836" spans="6:7" x14ac:dyDescent="0.2">
      <c r="F1836" s="120"/>
      <c r="G1836" s="120"/>
    </row>
    <row r="1837" spans="6:7" x14ac:dyDescent="0.2">
      <c r="F1837" s="120"/>
      <c r="G1837" s="120"/>
    </row>
    <row r="1838" spans="6:7" x14ac:dyDescent="0.2">
      <c r="F1838" s="120"/>
      <c r="G1838" s="120"/>
    </row>
    <row r="1839" spans="6:7" x14ac:dyDescent="0.2">
      <c r="F1839" s="120"/>
      <c r="G1839" s="120"/>
    </row>
    <row r="1840" spans="6:7" x14ac:dyDescent="0.2">
      <c r="F1840" s="120"/>
      <c r="G1840" s="120"/>
    </row>
    <row r="1841" spans="6:7" x14ac:dyDescent="0.2">
      <c r="F1841" s="120"/>
      <c r="G1841" s="120"/>
    </row>
    <row r="1842" spans="6:7" x14ac:dyDescent="0.2">
      <c r="F1842" s="120"/>
      <c r="G1842" s="120"/>
    </row>
    <row r="1843" spans="6:7" x14ac:dyDescent="0.2">
      <c r="F1843" s="120"/>
      <c r="G1843" s="120"/>
    </row>
    <row r="1844" spans="6:7" x14ac:dyDescent="0.2">
      <c r="F1844" s="120"/>
      <c r="G1844" s="120"/>
    </row>
    <row r="1845" spans="6:7" x14ac:dyDescent="0.2">
      <c r="F1845" s="120"/>
      <c r="G1845" s="120"/>
    </row>
    <row r="1846" spans="6:7" x14ac:dyDescent="0.2">
      <c r="F1846" s="120"/>
      <c r="G1846" s="120"/>
    </row>
    <row r="1847" spans="6:7" x14ac:dyDescent="0.2">
      <c r="F1847" s="120"/>
      <c r="G1847" s="120"/>
    </row>
    <row r="1848" spans="6:7" x14ac:dyDescent="0.2">
      <c r="F1848" s="120"/>
      <c r="G1848" s="120"/>
    </row>
    <row r="1849" spans="6:7" x14ac:dyDescent="0.2">
      <c r="F1849" s="120"/>
      <c r="G1849" s="120"/>
    </row>
    <row r="1850" spans="6:7" x14ac:dyDescent="0.2">
      <c r="F1850" s="120"/>
      <c r="G1850" s="120"/>
    </row>
    <row r="1851" spans="6:7" x14ac:dyDescent="0.2">
      <c r="F1851" s="120"/>
      <c r="G1851" s="120"/>
    </row>
    <row r="1852" spans="6:7" x14ac:dyDescent="0.2">
      <c r="F1852" s="120"/>
      <c r="G1852" s="120"/>
    </row>
    <row r="1853" spans="6:7" x14ac:dyDescent="0.2">
      <c r="F1853" s="120"/>
      <c r="G1853" s="120"/>
    </row>
    <row r="1854" spans="6:7" x14ac:dyDescent="0.2">
      <c r="F1854" s="120"/>
      <c r="G1854" s="120"/>
    </row>
    <row r="1855" spans="6:7" x14ac:dyDescent="0.2">
      <c r="F1855" s="120"/>
      <c r="G1855" s="120"/>
    </row>
    <row r="1856" spans="6:7" x14ac:dyDescent="0.2">
      <c r="F1856" s="120"/>
      <c r="G1856" s="120"/>
    </row>
    <row r="1857" spans="6:7" x14ac:dyDescent="0.2">
      <c r="F1857" s="120"/>
      <c r="G1857" s="120"/>
    </row>
    <row r="1858" spans="6:7" x14ac:dyDescent="0.2">
      <c r="F1858" s="120"/>
      <c r="G1858" s="120"/>
    </row>
    <row r="1859" spans="6:7" x14ac:dyDescent="0.2">
      <c r="F1859" s="120"/>
      <c r="G1859" s="120"/>
    </row>
    <row r="1860" spans="6:7" x14ac:dyDescent="0.2">
      <c r="F1860" s="120"/>
      <c r="G1860" s="120"/>
    </row>
    <row r="1861" spans="6:7" x14ac:dyDescent="0.2">
      <c r="F1861" s="120"/>
      <c r="G1861" s="120"/>
    </row>
    <row r="1862" spans="6:7" x14ac:dyDescent="0.2">
      <c r="F1862" s="120"/>
      <c r="G1862" s="120"/>
    </row>
    <row r="1863" spans="6:7" x14ac:dyDescent="0.2">
      <c r="F1863" s="120"/>
      <c r="G1863" s="120"/>
    </row>
    <row r="1864" spans="6:7" x14ac:dyDescent="0.2">
      <c r="F1864" s="120"/>
      <c r="G1864" s="120"/>
    </row>
    <row r="1865" spans="6:7" x14ac:dyDescent="0.2">
      <c r="F1865" s="120"/>
      <c r="G1865" s="120"/>
    </row>
    <row r="1866" spans="6:7" x14ac:dyDescent="0.2">
      <c r="F1866" s="120"/>
      <c r="G1866" s="120"/>
    </row>
    <row r="1867" spans="6:7" x14ac:dyDescent="0.2">
      <c r="F1867" s="120"/>
      <c r="G1867" s="120"/>
    </row>
    <row r="1868" spans="6:7" x14ac:dyDescent="0.2">
      <c r="F1868" s="120"/>
      <c r="G1868" s="120"/>
    </row>
    <row r="1869" spans="6:7" x14ac:dyDescent="0.2">
      <c r="F1869" s="120"/>
      <c r="G1869" s="120"/>
    </row>
    <row r="1870" spans="6:7" x14ac:dyDescent="0.2">
      <c r="F1870" s="120"/>
      <c r="G1870" s="120"/>
    </row>
    <row r="1871" spans="6:7" x14ac:dyDescent="0.2">
      <c r="F1871" s="120"/>
      <c r="G1871" s="120"/>
    </row>
    <row r="1872" spans="6:7" x14ac:dyDescent="0.2">
      <c r="F1872" s="120"/>
      <c r="G1872" s="120"/>
    </row>
    <row r="1873" spans="6:7" x14ac:dyDescent="0.2">
      <c r="F1873" s="120"/>
      <c r="G1873" s="120"/>
    </row>
    <row r="1874" spans="6:7" x14ac:dyDescent="0.2">
      <c r="F1874" s="120"/>
      <c r="G1874" s="120"/>
    </row>
    <row r="1875" spans="6:7" x14ac:dyDescent="0.2">
      <c r="F1875" s="120"/>
      <c r="G1875" s="120"/>
    </row>
    <row r="1876" spans="6:7" x14ac:dyDescent="0.2">
      <c r="F1876" s="120"/>
      <c r="G1876" s="120"/>
    </row>
    <row r="1877" spans="6:7" x14ac:dyDescent="0.2">
      <c r="F1877" s="120"/>
      <c r="G1877" s="120"/>
    </row>
    <row r="1878" spans="6:7" x14ac:dyDescent="0.2">
      <c r="F1878" s="120"/>
      <c r="G1878" s="120"/>
    </row>
    <row r="1879" spans="6:7" x14ac:dyDescent="0.2">
      <c r="F1879" s="120"/>
      <c r="G1879" s="120"/>
    </row>
    <row r="1880" spans="6:7" x14ac:dyDescent="0.2">
      <c r="F1880" s="120"/>
      <c r="G1880" s="120"/>
    </row>
    <row r="1881" spans="6:7" x14ac:dyDescent="0.2">
      <c r="F1881" s="120"/>
      <c r="G1881" s="120"/>
    </row>
    <row r="1882" spans="6:7" x14ac:dyDescent="0.2">
      <c r="F1882" s="120"/>
      <c r="G1882" s="120"/>
    </row>
    <row r="1883" spans="6:7" x14ac:dyDescent="0.2">
      <c r="F1883" s="120"/>
      <c r="G1883" s="120"/>
    </row>
    <row r="1884" spans="6:7" x14ac:dyDescent="0.2">
      <c r="F1884" s="120"/>
      <c r="G1884" s="120"/>
    </row>
    <row r="1885" spans="6:7" x14ac:dyDescent="0.2">
      <c r="F1885" s="120"/>
      <c r="G1885" s="120"/>
    </row>
    <row r="1886" spans="6:7" x14ac:dyDescent="0.2">
      <c r="F1886" s="120"/>
      <c r="G1886" s="120"/>
    </row>
    <row r="1887" spans="6:7" x14ac:dyDescent="0.2">
      <c r="F1887" s="120"/>
      <c r="G1887" s="120"/>
    </row>
    <row r="1888" spans="6:7" x14ac:dyDescent="0.2">
      <c r="F1888" s="120"/>
      <c r="G1888" s="120"/>
    </row>
    <row r="1889" spans="6:7" x14ac:dyDescent="0.2">
      <c r="F1889" s="120"/>
      <c r="G1889" s="120"/>
    </row>
    <row r="1890" spans="6:7" x14ac:dyDescent="0.2">
      <c r="F1890" s="120"/>
      <c r="G1890" s="120"/>
    </row>
    <row r="1891" spans="6:7" x14ac:dyDescent="0.2">
      <c r="F1891" s="120"/>
      <c r="G1891" s="120"/>
    </row>
    <row r="1892" spans="6:7" x14ac:dyDescent="0.2">
      <c r="F1892" s="120"/>
      <c r="G1892" s="120"/>
    </row>
    <row r="1893" spans="6:7" x14ac:dyDescent="0.2">
      <c r="F1893" s="120"/>
      <c r="G1893" s="120"/>
    </row>
    <row r="1894" spans="6:7" x14ac:dyDescent="0.2">
      <c r="F1894" s="120"/>
      <c r="G1894" s="120"/>
    </row>
    <row r="1895" spans="6:7" x14ac:dyDescent="0.2">
      <c r="F1895" s="120"/>
      <c r="G1895" s="120"/>
    </row>
    <row r="1896" spans="6:7" x14ac:dyDescent="0.2">
      <c r="F1896" s="120"/>
      <c r="G1896" s="120"/>
    </row>
    <row r="1897" spans="6:7" x14ac:dyDescent="0.2">
      <c r="F1897" s="120"/>
      <c r="G1897" s="120"/>
    </row>
    <row r="1898" spans="6:7" x14ac:dyDescent="0.2">
      <c r="F1898" s="120"/>
      <c r="G1898" s="120"/>
    </row>
    <row r="1899" spans="6:7" x14ac:dyDescent="0.2">
      <c r="F1899" s="120"/>
      <c r="G1899" s="120"/>
    </row>
    <row r="1900" spans="6:7" x14ac:dyDescent="0.2">
      <c r="F1900" s="120"/>
      <c r="G1900" s="120"/>
    </row>
    <row r="1901" spans="6:7" x14ac:dyDescent="0.2">
      <c r="F1901" s="120"/>
      <c r="G1901" s="120"/>
    </row>
    <row r="1902" spans="6:7" x14ac:dyDescent="0.2">
      <c r="F1902" s="120"/>
      <c r="G1902" s="120"/>
    </row>
    <row r="1903" spans="6:7" x14ac:dyDescent="0.2">
      <c r="F1903" s="120"/>
      <c r="G1903" s="120"/>
    </row>
    <row r="1904" spans="6:7" x14ac:dyDescent="0.2">
      <c r="F1904" s="120"/>
      <c r="G1904" s="120"/>
    </row>
    <row r="1905" spans="6:7" x14ac:dyDescent="0.2">
      <c r="F1905" s="120"/>
      <c r="G1905" s="120"/>
    </row>
    <row r="1906" spans="6:7" x14ac:dyDescent="0.2">
      <c r="F1906" s="120"/>
      <c r="G1906" s="120"/>
    </row>
    <row r="1907" spans="6:7" x14ac:dyDescent="0.2">
      <c r="F1907" s="120"/>
      <c r="G1907" s="120"/>
    </row>
    <row r="1908" spans="6:7" x14ac:dyDescent="0.2">
      <c r="F1908" s="120"/>
      <c r="G1908" s="120"/>
    </row>
    <row r="1909" spans="6:7" x14ac:dyDescent="0.2">
      <c r="F1909" s="120"/>
      <c r="G1909" s="120"/>
    </row>
    <row r="1910" spans="6:7" x14ac:dyDescent="0.2">
      <c r="F1910" s="120"/>
      <c r="G1910" s="120"/>
    </row>
    <row r="1911" spans="6:7" x14ac:dyDescent="0.2">
      <c r="F1911" s="120"/>
      <c r="G1911" s="120"/>
    </row>
    <row r="1912" spans="6:7" x14ac:dyDescent="0.2">
      <c r="F1912" s="120"/>
      <c r="G1912" s="120"/>
    </row>
    <row r="1913" spans="6:7" x14ac:dyDescent="0.2">
      <c r="F1913" s="120"/>
      <c r="G1913" s="120"/>
    </row>
    <row r="1914" spans="6:7" x14ac:dyDescent="0.2">
      <c r="F1914" s="120"/>
      <c r="G1914" s="120"/>
    </row>
    <row r="1915" spans="6:7" x14ac:dyDescent="0.2">
      <c r="F1915" s="120"/>
      <c r="G1915" s="120"/>
    </row>
    <row r="1916" spans="6:7" x14ac:dyDescent="0.2">
      <c r="F1916" s="120"/>
      <c r="G1916" s="120"/>
    </row>
    <row r="1917" spans="6:7" x14ac:dyDescent="0.2">
      <c r="F1917" s="120"/>
      <c r="G1917" s="120"/>
    </row>
    <row r="1918" spans="6:7" x14ac:dyDescent="0.2">
      <c r="F1918" s="120"/>
      <c r="G1918" s="120"/>
    </row>
    <row r="1919" spans="6:7" x14ac:dyDescent="0.2">
      <c r="F1919" s="120"/>
      <c r="G1919" s="120"/>
    </row>
    <row r="1920" spans="6:7" x14ac:dyDescent="0.2">
      <c r="F1920" s="120"/>
      <c r="G1920" s="120"/>
    </row>
    <row r="1921" spans="6:7" x14ac:dyDescent="0.2">
      <c r="F1921" s="120"/>
      <c r="G1921" s="120"/>
    </row>
    <row r="1922" spans="6:7" x14ac:dyDescent="0.2">
      <c r="F1922" s="120"/>
      <c r="G1922" s="120"/>
    </row>
    <row r="1923" spans="6:7" x14ac:dyDescent="0.2">
      <c r="F1923" s="120"/>
      <c r="G1923" s="120"/>
    </row>
    <row r="1924" spans="6:7" x14ac:dyDescent="0.2">
      <c r="F1924" s="120"/>
      <c r="G1924" s="120"/>
    </row>
    <row r="1925" spans="6:7" x14ac:dyDescent="0.2">
      <c r="F1925" s="120"/>
      <c r="G1925" s="120"/>
    </row>
    <row r="1926" spans="6:7" x14ac:dyDescent="0.2">
      <c r="F1926" s="120"/>
      <c r="G1926" s="120"/>
    </row>
    <row r="1927" spans="6:7" x14ac:dyDescent="0.2">
      <c r="F1927" s="120"/>
      <c r="G1927" s="120"/>
    </row>
    <row r="1928" spans="6:7" x14ac:dyDescent="0.2">
      <c r="F1928" s="120"/>
      <c r="G1928" s="120"/>
    </row>
    <row r="1929" spans="6:7" x14ac:dyDescent="0.2">
      <c r="F1929" s="120"/>
      <c r="G1929" s="120"/>
    </row>
    <row r="1930" spans="6:7" x14ac:dyDescent="0.2">
      <c r="F1930" s="120"/>
      <c r="G1930" s="120"/>
    </row>
    <row r="1931" spans="6:7" x14ac:dyDescent="0.2">
      <c r="F1931" s="120"/>
      <c r="G1931" s="120"/>
    </row>
    <row r="1932" spans="6:7" x14ac:dyDescent="0.2">
      <c r="F1932" s="120"/>
      <c r="G1932" s="120"/>
    </row>
    <row r="1933" spans="6:7" x14ac:dyDescent="0.2">
      <c r="F1933" s="120"/>
      <c r="G1933" s="120"/>
    </row>
    <row r="1934" spans="6:7" x14ac:dyDescent="0.2">
      <c r="F1934" s="120"/>
      <c r="G1934" s="120"/>
    </row>
    <row r="1935" spans="6:7" x14ac:dyDescent="0.2">
      <c r="F1935" s="120"/>
      <c r="G1935" s="120"/>
    </row>
    <row r="1936" spans="6:7" x14ac:dyDescent="0.2">
      <c r="F1936" s="120"/>
      <c r="G1936" s="120"/>
    </row>
    <row r="1937" spans="6:7" x14ac:dyDescent="0.2">
      <c r="F1937" s="120"/>
      <c r="G1937" s="120"/>
    </row>
    <row r="1938" spans="6:7" x14ac:dyDescent="0.2">
      <c r="F1938" s="120"/>
      <c r="G1938" s="120"/>
    </row>
    <row r="1939" spans="6:7" x14ac:dyDescent="0.2">
      <c r="F1939" s="120"/>
      <c r="G1939" s="120"/>
    </row>
    <row r="1940" spans="6:7" x14ac:dyDescent="0.2">
      <c r="F1940" s="120"/>
      <c r="G1940" s="120"/>
    </row>
    <row r="1941" spans="6:7" x14ac:dyDescent="0.2">
      <c r="F1941" s="120"/>
      <c r="G1941" s="120"/>
    </row>
    <row r="1942" spans="6:7" x14ac:dyDescent="0.2">
      <c r="F1942" s="120"/>
      <c r="G1942" s="120"/>
    </row>
    <row r="1943" spans="6:7" x14ac:dyDescent="0.2">
      <c r="F1943" s="120"/>
      <c r="G1943" s="120"/>
    </row>
    <row r="1944" spans="6:7" x14ac:dyDescent="0.2">
      <c r="F1944" s="120"/>
      <c r="G1944" s="120"/>
    </row>
    <row r="1945" spans="6:7" x14ac:dyDescent="0.2">
      <c r="F1945" s="120"/>
      <c r="G1945" s="120"/>
    </row>
    <row r="1946" spans="6:7" x14ac:dyDescent="0.2">
      <c r="F1946" s="120"/>
      <c r="G1946" s="120"/>
    </row>
    <row r="1947" spans="6:7" x14ac:dyDescent="0.2">
      <c r="F1947" s="120"/>
      <c r="G1947" s="120"/>
    </row>
    <row r="1948" spans="6:7" x14ac:dyDescent="0.2">
      <c r="F1948" s="120"/>
      <c r="G1948" s="120"/>
    </row>
    <row r="1949" spans="6:7" x14ac:dyDescent="0.2">
      <c r="F1949" s="120"/>
      <c r="G1949" s="120"/>
    </row>
    <row r="1950" spans="6:7" x14ac:dyDescent="0.2">
      <c r="F1950" s="120"/>
      <c r="G1950" s="120"/>
    </row>
    <row r="1951" spans="6:7" x14ac:dyDescent="0.2">
      <c r="F1951" s="120"/>
      <c r="G1951" s="120"/>
    </row>
    <row r="1952" spans="6:7" x14ac:dyDescent="0.2">
      <c r="F1952" s="120"/>
      <c r="G1952" s="120"/>
    </row>
    <row r="1953" spans="6:7" x14ac:dyDescent="0.2">
      <c r="F1953" s="120"/>
      <c r="G1953" s="120"/>
    </row>
    <row r="1954" spans="6:7" x14ac:dyDescent="0.2">
      <c r="F1954" s="120"/>
      <c r="G1954" s="120"/>
    </row>
    <row r="1955" spans="6:7" x14ac:dyDescent="0.2">
      <c r="F1955" s="120"/>
      <c r="G1955" s="120"/>
    </row>
    <row r="1956" spans="6:7" x14ac:dyDescent="0.2">
      <c r="F1956" s="120"/>
      <c r="G1956" s="120"/>
    </row>
    <row r="1957" spans="6:7" x14ac:dyDescent="0.2">
      <c r="F1957" s="120"/>
      <c r="G1957" s="120"/>
    </row>
    <row r="1958" spans="6:7" x14ac:dyDescent="0.2">
      <c r="F1958" s="120"/>
      <c r="G1958" s="120"/>
    </row>
    <row r="1959" spans="6:7" x14ac:dyDescent="0.2">
      <c r="F1959" s="120"/>
      <c r="G1959" s="120"/>
    </row>
    <row r="1960" spans="6:7" x14ac:dyDescent="0.2">
      <c r="F1960" s="120"/>
      <c r="G1960" s="120"/>
    </row>
    <row r="1961" spans="6:7" x14ac:dyDescent="0.2">
      <c r="F1961" s="120"/>
      <c r="G1961" s="120"/>
    </row>
    <row r="1962" spans="6:7" x14ac:dyDescent="0.2">
      <c r="F1962" s="120"/>
      <c r="G1962" s="120"/>
    </row>
    <row r="1963" spans="6:7" x14ac:dyDescent="0.2">
      <c r="F1963" s="120"/>
      <c r="G1963" s="120"/>
    </row>
    <row r="1964" spans="6:7" x14ac:dyDescent="0.2">
      <c r="F1964" s="120"/>
      <c r="G1964" s="120"/>
    </row>
    <row r="1965" spans="6:7" x14ac:dyDescent="0.2">
      <c r="F1965" s="120"/>
      <c r="G1965" s="120"/>
    </row>
    <row r="1966" spans="6:7" x14ac:dyDescent="0.2">
      <c r="F1966" s="120"/>
      <c r="G1966" s="120"/>
    </row>
    <row r="1967" spans="6:7" x14ac:dyDescent="0.2">
      <c r="F1967" s="120"/>
      <c r="G1967" s="120"/>
    </row>
    <row r="1968" spans="6:7" x14ac:dyDescent="0.2">
      <c r="F1968" s="120"/>
      <c r="G1968" s="120"/>
    </row>
    <row r="1969" spans="6:7" x14ac:dyDescent="0.2">
      <c r="F1969" s="120"/>
      <c r="G1969" s="120"/>
    </row>
    <row r="1970" spans="6:7" x14ac:dyDescent="0.2">
      <c r="F1970" s="120"/>
      <c r="G1970" s="120"/>
    </row>
    <row r="1971" spans="6:7" x14ac:dyDescent="0.2">
      <c r="F1971" s="120"/>
      <c r="G1971" s="120"/>
    </row>
    <row r="1972" spans="6:7" x14ac:dyDescent="0.2">
      <c r="F1972" s="120"/>
      <c r="G1972" s="120"/>
    </row>
    <row r="1973" spans="6:7" x14ac:dyDescent="0.2">
      <c r="F1973" s="120"/>
      <c r="G1973" s="120"/>
    </row>
    <row r="1974" spans="6:7" x14ac:dyDescent="0.2">
      <c r="F1974" s="120"/>
      <c r="G1974" s="120"/>
    </row>
    <row r="1975" spans="6:7" x14ac:dyDescent="0.2">
      <c r="F1975" s="120"/>
      <c r="G1975" s="120"/>
    </row>
    <row r="1976" spans="6:7" x14ac:dyDescent="0.2">
      <c r="F1976" s="120"/>
      <c r="G1976" s="120"/>
    </row>
    <row r="1977" spans="6:7" x14ac:dyDescent="0.2">
      <c r="F1977" s="120"/>
      <c r="G1977" s="120"/>
    </row>
    <row r="1978" spans="6:7" x14ac:dyDescent="0.2">
      <c r="F1978" s="120"/>
      <c r="G1978" s="120"/>
    </row>
    <row r="1979" spans="6:7" x14ac:dyDescent="0.2">
      <c r="F1979" s="120"/>
      <c r="G1979" s="120"/>
    </row>
    <row r="1980" spans="6:7" x14ac:dyDescent="0.2">
      <c r="F1980" s="120"/>
      <c r="G1980" s="120"/>
    </row>
    <row r="1981" spans="6:7" x14ac:dyDescent="0.2">
      <c r="F1981" s="120"/>
      <c r="G1981" s="120"/>
    </row>
    <row r="1982" spans="6:7" x14ac:dyDescent="0.2">
      <c r="F1982" s="120"/>
      <c r="G1982" s="120"/>
    </row>
    <row r="1983" spans="6:7" x14ac:dyDescent="0.2">
      <c r="F1983" s="120"/>
      <c r="G1983" s="120"/>
    </row>
    <row r="1984" spans="6:7" x14ac:dyDescent="0.2">
      <c r="F1984" s="120"/>
      <c r="G1984" s="120"/>
    </row>
    <row r="1985" spans="6:7" x14ac:dyDescent="0.2">
      <c r="F1985" s="120"/>
      <c r="G1985" s="120"/>
    </row>
    <row r="1986" spans="6:7" x14ac:dyDescent="0.2">
      <c r="F1986" s="120"/>
      <c r="G1986" s="120"/>
    </row>
    <row r="1987" spans="6:7" x14ac:dyDescent="0.2">
      <c r="F1987" s="120"/>
      <c r="G1987" s="120"/>
    </row>
    <row r="1988" spans="6:7" x14ac:dyDescent="0.2">
      <c r="F1988" s="120"/>
      <c r="G1988" s="120"/>
    </row>
    <row r="1989" spans="6:7" x14ac:dyDescent="0.2">
      <c r="F1989" s="120"/>
      <c r="G1989" s="120"/>
    </row>
    <row r="1990" spans="6:7" x14ac:dyDescent="0.2">
      <c r="F1990" s="120"/>
      <c r="G1990" s="120"/>
    </row>
    <row r="1991" spans="6:7" x14ac:dyDescent="0.2">
      <c r="F1991" s="120"/>
      <c r="G1991" s="120"/>
    </row>
    <row r="1992" spans="6:7" x14ac:dyDescent="0.2">
      <c r="F1992" s="120"/>
      <c r="G1992" s="120"/>
    </row>
    <row r="1993" spans="6:7" x14ac:dyDescent="0.2">
      <c r="F1993" s="120"/>
      <c r="G1993" s="120"/>
    </row>
    <row r="1994" spans="6:7" x14ac:dyDescent="0.2">
      <c r="F1994" s="120"/>
      <c r="G1994" s="120"/>
    </row>
    <row r="1995" spans="6:7" x14ac:dyDescent="0.2">
      <c r="F1995" s="120"/>
      <c r="G1995" s="120"/>
    </row>
    <row r="1996" spans="6:7" x14ac:dyDescent="0.2">
      <c r="F1996" s="120"/>
      <c r="G1996" s="120"/>
    </row>
    <row r="1997" spans="6:7" x14ac:dyDescent="0.2">
      <c r="F1997" s="120"/>
      <c r="G1997" s="120"/>
    </row>
    <row r="1998" spans="6:7" x14ac:dyDescent="0.2">
      <c r="F1998" s="120"/>
      <c r="G1998" s="120"/>
    </row>
    <row r="1999" spans="6:7" x14ac:dyDescent="0.2">
      <c r="F1999" s="120"/>
      <c r="G1999" s="120"/>
    </row>
    <row r="2000" spans="6:7" x14ac:dyDescent="0.2">
      <c r="F2000" s="120"/>
      <c r="G2000" s="120"/>
    </row>
    <row r="2001" spans="6:7" x14ac:dyDescent="0.2">
      <c r="F2001" s="120"/>
      <c r="G2001" s="120"/>
    </row>
    <row r="2002" spans="6:7" x14ac:dyDescent="0.2">
      <c r="F2002" s="120"/>
      <c r="G2002" s="120"/>
    </row>
    <row r="2003" spans="6:7" x14ac:dyDescent="0.2">
      <c r="F2003" s="120"/>
      <c r="G2003" s="120"/>
    </row>
    <row r="2004" spans="6:7" x14ac:dyDescent="0.2">
      <c r="F2004" s="120"/>
      <c r="G2004" s="120"/>
    </row>
    <row r="2005" spans="6:7" x14ac:dyDescent="0.2">
      <c r="F2005" s="120"/>
      <c r="G2005" s="120"/>
    </row>
    <row r="2006" spans="6:7" x14ac:dyDescent="0.2">
      <c r="F2006" s="120"/>
      <c r="G2006" s="120"/>
    </row>
    <row r="2007" spans="6:7" x14ac:dyDescent="0.2">
      <c r="F2007" s="120"/>
      <c r="G2007" s="120"/>
    </row>
    <row r="2008" spans="6:7" x14ac:dyDescent="0.2">
      <c r="F2008" s="120"/>
      <c r="G2008" s="120"/>
    </row>
    <row r="2009" spans="6:7" x14ac:dyDescent="0.2">
      <c r="F2009" s="120"/>
      <c r="G2009" s="120"/>
    </row>
    <row r="2010" spans="6:7" x14ac:dyDescent="0.2">
      <c r="F2010" s="120"/>
      <c r="G2010" s="120"/>
    </row>
    <row r="2011" spans="6:7" x14ac:dyDescent="0.2">
      <c r="F2011" s="120"/>
      <c r="G2011" s="120"/>
    </row>
    <row r="2012" spans="6:7" x14ac:dyDescent="0.2">
      <c r="F2012" s="120"/>
      <c r="G2012" s="120"/>
    </row>
    <row r="2013" spans="6:7" x14ac:dyDescent="0.2">
      <c r="F2013" s="120"/>
      <c r="G2013" s="120"/>
    </row>
    <row r="2014" spans="6:7" x14ac:dyDescent="0.2">
      <c r="F2014" s="120"/>
      <c r="G2014" s="120"/>
    </row>
    <row r="2015" spans="6:7" x14ac:dyDescent="0.2">
      <c r="F2015" s="120"/>
      <c r="G2015" s="120"/>
    </row>
    <row r="2016" spans="6:7" x14ac:dyDescent="0.2">
      <c r="F2016" s="120"/>
      <c r="G2016" s="120"/>
    </row>
    <row r="2017" spans="6:7" x14ac:dyDescent="0.2">
      <c r="F2017" s="120"/>
      <c r="G2017" s="120"/>
    </row>
    <row r="2018" spans="6:7" x14ac:dyDescent="0.2">
      <c r="F2018" s="120"/>
      <c r="G2018" s="120"/>
    </row>
    <row r="2019" spans="6:7" x14ac:dyDescent="0.2">
      <c r="F2019" s="120"/>
      <c r="G2019" s="120"/>
    </row>
    <row r="2020" spans="6:7" x14ac:dyDescent="0.2">
      <c r="F2020" s="120"/>
      <c r="G2020" s="120"/>
    </row>
    <row r="2021" spans="6:7" x14ac:dyDescent="0.2">
      <c r="F2021" s="120"/>
      <c r="G2021" s="120"/>
    </row>
    <row r="2022" spans="6:7" x14ac:dyDescent="0.2">
      <c r="F2022" s="120"/>
      <c r="G2022" s="120"/>
    </row>
    <row r="2023" spans="6:7" x14ac:dyDescent="0.2">
      <c r="F2023" s="120"/>
      <c r="G2023" s="120"/>
    </row>
    <row r="2024" spans="6:7" x14ac:dyDescent="0.2">
      <c r="F2024" s="120"/>
      <c r="G2024" s="120"/>
    </row>
    <row r="2025" spans="6:7" x14ac:dyDescent="0.2">
      <c r="F2025" s="120"/>
      <c r="G2025" s="120"/>
    </row>
    <row r="2026" spans="6:7" x14ac:dyDescent="0.2">
      <c r="F2026" s="120"/>
      <c r="G2026" s="120"/>
    </row>
    <row r="2027" spans="6:7" x14ac:dyDescent="0.2">
      <c r="F2027" s="120"/>
      <c r="G2027" s="120"/>
    </row>
    <row r="2028" spans="6:7" x14ac:dyDescent="0.2">
      <c r="F2028" s="120"/>
      <c r="G2028" s="120"/>
    </row>
    <row r="2029" spans="6:7" x14ac:dyDescent="0.2">
      <c r="F2029" s="120"/>
      <c r="G2029" s="120"/>
    </row>
    <row r="2030" spans="6:7" x14ac:dyDescent="0.2">
      <c r="F2030" s="120"/>
      <c r="G2030" s="120"/>
    </row>
    <row r="2031" spans="6:7" x14ac:dyDescent="0.2">
      <c r="F2031" s="120"/>
      <c r="G2031" s="120"/>
    </row>
    <row r="2032" spans="6:7" x14ac:dyDescent="0.2">
      <c r="F2032" s="120"/>
      <c r="G2032" s="120"/>
    </row>
    <row r="2033" spans="6:7" x14ac:dyDescent="0.2">
      <c r="F2033" s="120"/>
      <c r="G2033" s="120"/>
    </row>
    <row r="2034" spans="6:7" x14ac:dyDescent="0.2">
      <c r="F2034" s="120"/>
      <c r="G2034" s="120"/>
    </row>
    <row r="2035" spans="6:7" x14ac:dyDescent="0.2">
      <c r="F2035" s="120"/>
      <c r="G2035" s="120"/>
    </row>
    <row r="2036" spans="6:7" x14ac:dyDescent="0.2">
      <c r="F2036" s="120"/>
      <c r="G2036" s="120"/>
    </row>
    <row r="2037" spans="6:7" x14ac:dyDescent="0.2">
      <c r="F2037" s="120"/>
      <c r="G2037" s="120"/>
    </row>
    <row r="2038" spans="6:7" x14ac:dyDescent="0.2">
      <c r="F2038" s="120"/>
      <c r="G2038" s="120"/>
    </row>
    <row r="2039" spans="6:7" x14ac:dyDescent="0.2">
      <c r="F2039" s="120"/>
      <c r="G2039" s="120"/>
    </row>
    <row r="2040" spans="6:7" x14ac:dyDescent="0.2">
      <c r="F2040" s="120"/>
      <c r="G2040" s="120"/>
    </row>
    <row r="2041" spans="6:7" x14ac:dyDescent="0.2">
      <c r="F2041" s="120"/>
      <c r="G2041" s="120"/>
    </row>
    <row r="2042" spans="6:7" x14ac:dyDescent="0.2">
      <c r="F2042" s="120"/>
      <c r="G2042" s="120"/>
    </row>
    <row r="2043" spans="6:7" x14ac:dyDescent="0.2">
      <c r="F2043" s="120"/>
      <c r="G2043" s="120"/>
    </row>
    <row r="2044" spans="6:7" x14ac:dyDescent="0.2">
      <c r="F2044" s="120"/>
      <c r="G2044" s="120"/>
    </row>
    <row r="2045" spans="6:7" x14ac:dyDescent="0.2">
      <c r="F2045" s="120"/>
      <c r="G2045" s="120"/>
    </row>
    <row r="2046" spans="6:7" x14ac:dyDescent="0.2">
      <c r="F2046" s="120"/>
      <c r="G2046" s="120"/>
    </row>
    <row r="2047" spans="6:7" x14ac:dyDescent="0.2">
      <c r="F2047" s="120"/>
      <c r="G2047" s="120"/>
    </row>
    <row r="2048" spans="6:7" x14ac:dyDescent="0.2">
      <c r="F2048" s="120"/>
      <c r="G2048" s="120"/>
    </row>
    <row r="2049" spans="6:7" x14ac:dyDescent="0.2">
      <c r="F2049" s="120"/>
      <c r="G2049" s="120"/>
    </row>
    <row r="2050" spans="6:7" x14ac:dyDescent="0.2">
      <c r="F2050" s="120"/>
      <c r="G2050" s="120"/>
    </row>
    <row r="2051" spans="6:7" x14ac:dyDescent="0.2">
      <c r="F2051" s="120"/>
      <c r="G2051" s="120"/>
    </row>
    <row r="2052" spans="6:7" x14ac:dyDescent="0.2">
      <c r="F2052" s="120"/>
      <c r="G2052" s="120"/>
    </row>
    <row r="2053" spans="6:7" x14ac:dyDescent="0.2">
      <c r="F2053" s="120"/>
      <c r="G2053" s="120"/>
    </row>
    <row r="2054" spans="6:7" x14ac:dyDescent="0.2">
      <c r="F2054" s="120"/>
      <c r="G2054" s="120"/>
    </row>
    <row r="2055" spans="6:7" x14ac:dyDescent="0.2">
      <c r="F2055" s="120"/>
      <c r="G2055" s="120"/>
    </row>
    <row r="2056" spans="6:7" x14ac:dyDescent="0.2">
      <c r="F2056" s="120"/>
      <c r="G2056" s="120"/>
    </row>
    <row r="2057" spans="6:7" x14ac:dyDescent="0.2">
      <c r="F2057" s="120"/>
      <c r="G2057" s="120"/>
    </row>
    <row r="2058" spans="6:7" x14ac:dyDescent="0.2">
      <c r="F2058" s="120"/>
      <c r="G2058" s="120"/>
    </row>
    <row r="2059" spans="6:7" x14ac:dyDescent="0.2">
      <c r="F2059" s="120"/>
      <c r="G2059" s="120"/>
    </row>
    <row r="2060" spans="6:7" x14ac:dyDescent="0.2">
      <c r="F2060" s="120"/>
      <c r="G2060" s="120"/>
    </row>
    <row r="2061" spans="6:7" x14ac:dyDescent="0.2">
      <c r="F2061" s="120"/>
      <c r="G2061" s="120"/>
    </row>
    <row r="2062" spans="6:7" x14ac:dyDescent="0.2">
      <c r="F2062" s="120"/>
      <c r="G2062" s="120"/>
    </row>
    <row r="2063" spans="6:7" x14ac:dyDescent="0.2">
      <c r="F2063" s="120"/>
      <c r="G2063" s="120"/>
    </row>
    <row r="2064" spans="6:7" x14ac:dyDescent="0.2">
      <c r="F2064" s="120"/>
      <c r="G2064" s="120"/>
    </row>
    <row r="2065" spans="6:7" x14ac:dyDescent="0.2">
      <c r="F2065" s="120"/>
      <c r="G2065" s="120"/>
    </row>
    <row r="2066" spans="6:7" x14ac:dyDescent="0.2">
      <c r="F2066" s="120"/>
      <c r="G2066" s="120"/>
    </row>
    <row r="2067" spans="6:7" x14ac:dyDescent="0.2">
      <c r="F2067" s="120"/>
      <c r="G2067" s="120"/>
    </row>
    <row r="2068" spans="6:7" x14ac:dyDescent="0.2">
      <c r="F2068" s="120"/>
      <c r="G2068" s="120"/>
    </row>
    <row r="2069" spans="6:7" x14ac:dyDescent="0.2">
      <c r="F2069" s="120"/>
      <c r="G2069" s="120"/>
    </row>
    <row r="2070" spans="6:7" x14ac:dyDescent="0.2">
      <c r="F2070" s="120"/>
      <c r="G2070" s="120"/>
    </row>
    <row r="2071" spans="6:7" x14ac:dyDescent="0.2">
      <c r="F2071" s="120"/>
      <c r="G2071" s="120"/>
    </row>
    <row r="2072" spans="6:7" x14ac:dyDescent="0.2">
      <c r="F2072" s="120"/>
      <c r="G2072" s="120"/>
    </row>
    <row r="2073" spans="6:7" x14ac:dyDescent="0.2">
      <c r="F2073" s="120"/>
      <c r="G2073" s="120"/>
    </row>
    <row r="2074" spans="6:7" x14ac:dyDescent="0.2">
      <c r="F2074" s="120"/>
      <c r="G2074" s="120"/>
    </row>
    <row r="2075" spans="6:7" x14ac:dyDescent="0.2">
      <c r="F2075" s="120"/>
      <c r="G2075" s="120"/>
    </row>
    <row r="2076" spans="6:7" x14ac:dyDescent="0.2">
      <c r="F2076" s="120"/>
      <c r="G2076" s="120"/>
    </row>
    <row r="2077" spans="6:7" x14ac:dyDescent="0.2">
      <c r="F2077" s="120"/>
      <c r="G2077" s="120"/>
    </row>
    <row r="2078" spans="6:7" x14ac:dyDescent="0.2">
      <c r="F2078" s="120"/>
      <c r="G2078" s="120"/>
    </row>
    <row r="2079" spans="6:7" x14ac:dyDescent="0.2">
      <c r="F2079" s="120"/>
      <c r="G2079" s="120"/>
    </row>
    <row r="2080" spans="6:7" x14ac:dyDescent="0.2">
      <c r="F2080" s="120"/>
      <c r="G2080" s="120"/>
    </row>
    <row r="2081" spans="6:7" x14ac:dyDescent="0.2">
      <c r="F2081" s="120"/>
      <c r="G2081" s="120"/>
    </row>
    <row r="2082" spans="6:7" x14ac:dyDescent="0.2">
      <c r="F2082" s="120"/>
      <c r="G2082" s="120"/>
    </row>
    <row r="2083" spans="6:7" x14ac:dyDescent="0.2">
      <c r="F2083" s="120"/>
      <c r="G2083" s="120"/>
    </row>
    <row r="2084" spans="6:7" x14ac:dyDescent="0.2">
      <c r="F2084" s="120"/>
      <c r="G2084" s="120"/>
    </row>
    <row r="2085" spans="6:7" x14ac:dyDescent="0.2">
      <c r="F2085" s="120"/>
      <c r="G2085" s="120"/>
    </row>
    <row r="2086" spans="6:7" x14ac:dyDescent="0.2">
      <c r="F2086" s="120"/>
      <c r="G2086" s="120"/>
    </row>
    <row r="2087" spans="6:7" x14ac:dyDescent="0.2">
      <c r="F2087" s="120"/>
      <c r="G2087" s="120"/>
    </row>
    <row r="2088" spans="6:7" x14ac:dyDescent="0.2">
      <c r="F2088" s="120"/>
      <c r="G2088" s="120"/>
    </row>
    <row r="2089" spans="6:7" x14ac:dyDescent="0.2">
      <c r="F2089" s="120"/>
      <c r="G2089" s="120"/>
    </row>
    <row r="2090" spans="6:7" x14ac:dyDescent="0.2">
      <c r="F2090" s="120"/>
      <c r="G2090" s="120"/>
    </row>
    <row r="2091" spans="6:7" x14ac:dyDescent="0.2">
      <c r="F2091" s="120"/>
      <c r="G2091" s="120"/>
    </row>
    <row r="2092" spans="6:7" x14ac:dyDescent="0.2">
      <c r="F2092" s="120"/>
      <c r="G2092" s="120"/>
    </row>
    <row r="2093" spans="6:7" x14ac:dyDescent="0.2">
      <c r="F2093" s="120"/>
      <c r="G2093" s="120"/>
    </row>
    <row r="2094" spans="6:7" x14ac:dyDescent="0.2">
      <c r="F2094" s="120"/>
      <c r="G2094" s="120"/>
    </row>
    <row r="2095" spans="6:7" x14ac:dyDescent="0.2">
      <c r="F2095" s="120"/>
      <c r="G2095" s="120"/>
    </row>
    <row r="2096" spans="6:7" x14ac:dyDescent="0.2">
      <c r="F2096" s="120"/>
      <c r="G2096" s="120"/>
    </row>
    <row r="2097" spans="6:7" x14ac:dyDescent="0.2">
      <c r="F2097" s="120"/>
      <c r="G2097" s="120"/>
    </row>
    <row r="2098" spans="6:7" x14ac:dyDescent="0.2">
      <c r="F2098" s="120"/>
      <c r="G2098" s="120"/>
    </row>
    <row r="2099" spans="6:7" x14ac:dyDescent="0.2">
      <c r="F2099" s="120"/>
      <c r="G2099" s="120"/>
    </row>
    <row r="2100" spans="6:7" x14ac:dyDescent="0.2">
      <c r="F2100" s="120"/>
      <c r="G2100" s="120"/>
    </row>
    <row r="2101" spans="6:7" x14ac:dyDescent="0.2">
      <c r="F2101" s="120"/>
      <c r="G2101" s="120"/>
    </row>
    <row r="2102" spans="6:7" x14ac:dyDescent="0.2">
      <c r="F2102" s="120"/>
      <c r="G2102" s="120"/>
    </row>
    <row r="2103" spans="6:7" x14ac:dyDescent="0.2">
      <c r="F2103" s="120"/>
      <c r="G2103" s="120"/>
    </row>
    <row r="2104" spans="6:7" x14ac:dyDescent="0.2">
      <c r="F2104" s="120"/>
      <c r="G2104" s="120"/>
    </row>
    <row r="2105" spans="6:7" x14ac:dyDescent="0.2">
      <c r="F2105" s="120"/>
      <c r="G2105" s="120"/>
    </row>
    <row r="2106" spans="6:7" x14ac:dyDescent="0.2">
      <c r="F2106" s="120"/>
      <c r="G2106" s="120"/>
    </row>
    <row r="2107" spans="6:7" x14ac:dyDescent="0.2">
      <c r="F2107" s="120"/>
      <c r="G2107" s="120"/>
    </row>
    <row r="2108" spans="6:7" x14ac:dyDescent="0.2">
      <c r="F2108" s="120"/>
      <c r="G2108" s="120"/>
    </row>
    <row r="2109" spans="6:7" x14ac:dyDescent="0.2">
      <c r="F2109" s="120"/>
      <c r="G2109" s="120"/>
    </row>
    <row r="2110" spans="6:7" x14ac:dyDescent="0.2">
      <c r="F2110" s="120"/>
      <c r="G2110" s="120"/>
    </row>
    <row r="2111" spans="6:7" x14ac:dyDescent="0.2">
      <c r="F2111" s="120"/>
      <c r="G2111" s="120"/>
    </row>
    <row r="2112" spans="6:7" x14ac:dyDescent="0.2">
      <c r="F2112" s="120"/>
      <c r="G2112" s="120"/>
    </row>
    <row r="2113" spans="6:7" x14ac:dyDescent="0.2">
      <c r="F2113" s="120"/>
      <c r="G2113" s="120"/>
    </row>
    <row r="2114" spans="6:7" x14ac:dyDescent="0.2">
      <c r="F2114" s="120"/>
      <c r="G2114" s="120"/>
    </row>
    <row r="2115" spans="6:7" x14ac:dyDescent="0.2">
      <c r="F2115" s="120"/>
      <c r="G2115" s="120"/>
    </row>
  </sheetData>
  <autoFilter ref="C1:C2115"/>
  <mergeCells count="29">
    <mergeCell ref="E124:F124"/>
    <mergeCell ref="S3:S4"/>
    <mergeCell ref="T3:T4"/>
    <mergeCell ref="U3:U4"/>
    <mergeCell ref="V3:V4"/>
    <mergeCell ref="A121:E121"/>
    <mergeCell ref="M3:M4"/>
    <mergeCell ref="N3:N4"/>
    <mergeCell ref="O3:O4"/>
    <mergeCell ref="P3:P4"/>
    <mergeCell ref="G3:G4"/>
    <mergeCell ref="H3:H4"/>
    <mergeCell ref="I3:I4"/>
    <mergeCell ref="J3:J4"/>
    <mergeCell ref="K3:K4"/>
    <mergeCell ref="L3:L4"/>
    <mergeCell ref="A1:V1"/>
    <mergeCell ref="A2:A4"/>
    <mergeCell ref="B2:B4"/>
    <mergeCell ref="C2:C4"/>
    <mergeCell ref="D2:D4"/>
    <mergeCell ref="E2:E4"/>
    <mergeCell ref="F2:K2"/>
    <mergeCell ref="L2:Q2"/>
    <mergeCell ref="R2:W2"/>
    <mergeCell ref="F3:F4"/>
    <mergeCell ref="W3:W4"/>
    <mergeCell ref="Q3:Q4"/>
    <mergeCell ref="R3:R4"/>
  </mergeCells>
  <pageMargins left="0.39370078740157483" right="0.19685039370078741" top="0.35433070866141736" bottom="0.31496062992125984" header="0" footer="0"/>
  <pageSetup paperSize="9" scale="48" fitToHeight="8" orientation="landscape" r:id="rId1"/>
  <headerFooter alignWithMargins="0"/>
  <rowBreaks count="3" manualBreakCount="3">
    <brk id="39" max="22" man="1"/>
    <brk id="71" max="22" man="1"/>
    <brk id="101" max="2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01.07</vt:lpstr>
      <vt:lpstr>'01.07'!Заголовки_для_печати</vt:lpstr>
      <vt:lpstr>'01.07'!Область_печати</vt:lpstr>
    </vt:vector>
  </TitlesOfParts>
  <Company>Фин. Управление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</dc:creator>
  <cp:lastModifiedBy>Павельчук Іра</cp:lastModifiedBy>
  <cp:lastPrinted>2020-07-09T07:31:25Z</cp:lastPrinted>
  <dcterms:created xsi:type="dcterms:W3CDTF">2004-10-20T06:45:28Z</dcterms:created>
  <dcterms:modified xsi:type="dcterms:W3CDTF">2020-07-09T11:58:17Z</dcterms:modified>
</cp:coreProperties>
</file>