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525" windowWidth="6000" windowHeight="3045" tabRatio="555"/>
  </bookViews>
  <sheets>
    <sheet name="01.09" sheetId="20" r:id="rId1"/>
  </sheets>
  <definedNames>
    <definedName name="_xlnm._FilterDatabase" localSheetId="0" hidden="1">'01.09'!$C$1:$C$2119</definedName>
    <definedName name="_xlnm.Print_Titles" localSheetId="0">'01.09'!$2:$5</definedName>
    <definedName name="_xlnm.Print_Area" localSheetId="0">'01.09'!$A$1:$W$127</definedName>
  </definedNames>
  <calcPr calcId="162913"/>
  <fileRecoveryPr repairLoad="1"/>
</workbook>
</file>

<file path=xl/calcChain.xml><?xml version="1.0" encoding="utf-8"?>
<calcChain xmlns="http://schemas.openxmlformats.org/spreadsheetml/2006/main">
  <c r="P122" i="20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J70"/>
  <c r="K70"/>
  <c r="J71"/>
  <c r="K71"/>
  <c r="J72"/>
  <c r="K72"/>
  <c r="J73"/>
  <c r="K73"/>
  <c r="J74"/>
  <c r="K74"/>
  <c r="J75"/>
  <c r="K75"/>
  <c r="J76"/>
  <c r="J77"/>
  <c r="J78"/>
  <c r="J79"/>
  <c r="K79"/>
  <c r="J80"/>
  <c r="J81"/>
  <c r="J82"/>
  <c r="J83"/>
  <c r="K83"/>
  <c r="J84"/>
  <c r="K84"/>
  <c r="J85"/>
  <c r="K85"/>
  <c r="J86"/>
  <c r="J87"/>
  <c r="K87"/>
  <c r="J88"/>
  <c r="K88"/>
  <c r="J89"/>
  <c r="K89"/>
  <c r="J90"/>
  <c r="J91"/>
  <c r="J92"/>
  <c r="K92"/>
  <c r="J93"/>
  <c r="K93"/>
  <c r="J94"/>
  <c r="K94"/>
  <c r="J95"/>
  <c r="J96"/>
  <c r="J97"/>
  <c r="K97"/>
  <c r="J98"/>
  <c r="K98"/>
  <c r="J99"/>
  <c r="J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J116"/>
  <c r="K116"/>
  <c r="J117"/>
  <c r="K117"/>
  <c r="J118"/>
  <c r="K118"/>
  <c r="J119"/>
  <c r="K119"/>
  <c r="J120"/>
  <c r="K120"/>
  <c r="W121" l="1"/>
  <c r="Q80" l="1"/>
  <c r="W16"/>
  <c r="W17"/>
  <c r="W28"/>
  <c r="W29"/>
  <c r="W35"/>
  <c r="W39"/>
  <c r="W49"/>
  <c r="W50"/>
  <c r="W54"/>
  <c r="W57"/>
  <c r="W58"/>
  <c r="W70"/>
  <c r="W77"/>
  <c r="W86"/>
  <c r="W87"/>
  <c r="W88"/>
  <c r="W92"/>
  <c r="W93"/>
  <c r="W94"/>
  <c r="W97"/>
  <c r="W98"/>
  <c r="Q121" l="1"/>
  <c r="Q14"/>
  <c r="Q15"/>
  <c r="Q16"/>
  <c r="Q18"/>
  <c r="Q19"/>
  <c r="Q27"/>
  <c r="Q30"/>
  <c r="Q31"/>
  <c r="Q32"/>
  <c r="Q34"/>
  <c r="Q39"/>
  <c r="Q40"/>
  <c r="Q41"/>
  <c r="Q42"/>
  <c r="Q43"/>
  <c r="Q45"/>
  <c r="Q48"/>
  <c r="Q50"/>
  <c r="Q51"/>
  <c r="Q61"/>
  <c r="Q62"/>
  <c r="Q63"/>
  <c r="Q68"/>
  <c r="Q69"/>
  <c r="Q70"/>
  <c r="Q72"/>
  <c r="Q73"/>
  <c r="Q76"/>
  <c r="Q77"/>
  <c r="Q78"/>
  <c r="Q79"/>
  <c r="Q81"/>
  <c r="Q82"/>
  <c r="Q84"/>
  <c r="Q86"/>
  <c r="Q87"/>
  <c r="Q88"/>
  <c r="Q90"/>
  <c r="Q91"/>
  <c r="Q92"/>
  <c r="Q93"/>
  <c r="Q94"/>
  <c r="Q95"/>
  <c r="Q97"/>
  <c r="Q98"/>
  <c r="Q99"/>
  <c r="Q100"/>
  <c r="O134"/>
  <c r="N134"/>
  <c r="M134"/>
  <c r="L134"/>
  <c r="G134"/>
  <c r="H134"/>
  <c r="F134"/>
  <c r="V145"/>
  <c r="V146"/>
  <c r="P145"/>
  <c r="P146"/>
  <c r="J145"/>
  <c r="J146"/>
  <c r="O149"/>
  <c r="P149" s="1"/>
  <c r="N149"/>
  <c r="M149"/>
  <c r="L149"/>
  <c r="G149"/>
  <c r="H149"/>
  <c r="F149"/>
  <c r="O7"/>
  <c r="N7"/>
  <c r="M7"/>
  <c r="L7"/>
  <c r="G7"/>
  <c r="H7"/>
  <c r="F7"/>
  <c r="O75"/>
  <c r="N75"/>
  <c r="M75"/>
  <c r="L75"/>
  <c r="G75"/>
  <c r="H75"/>
  <c r="F75"/>
  <c r="U80"/>
  <c r="U149" s="1"/>
  <c r="T80"/>
  <c r="S80"/>
  <c r="S149" s="1"/>
  <c r="R80"/>
  <c r="R149" s="1"/>
  <c r="P80"/>
  <c r="K7" l="1"/>
  <c r="T149"/>
  <c r="W80"/>
  <c r="W149"/>
  <c r="Q75"/>
  <c r="J149"/>
  <c r="P134"/>
  <c r="V149"/>
  <c r="J134"/>
  <c r="K149"/>
  <c r="V80"/>
  <c r="U32" l="1"/>
  <c r="T32"/>
  <c r="T134" s="1"/>
  <c r="S32"/>
  <c r="S134" s="1"/>
  <c r="R32"/>
  <c r="R134" s="1"/>
  <c r="P32"/>
  <c r="U134" l="1"/>
  <c r="W32"/>
  <c r="V134"/>
  <c r="V32"/>
  <c r="U85" l="1"/>
  <c r="W85" s="1"/>
  <c r="T85"/>
  <c r="S85"/>
  <c r="R85"/>
  <c r="P85"/>
  <c r="V85" l="1"/>
  <c r="W145"/>
  <c r="W146"/>
  <c r="T122" l="1"/>
  <c r="V122" s="1"/>
  <c r="S122"/>
  <c r="R122"/>
  <c r="U104" l="1"/>
  <c r="T104"/>
  <c r="S104"/>
  <c r="R104"/>
  <c r="P104"/>
  <c r="H65"/>
  <c r="H60"/>
  <c r="G60"/>
  <c r="H26"/>
  <c r="G26"/>
  <c r="H8"/>
  <c r="H47"/>
  <c r="H124" l="1"/>
  <c r="H126" s="1"/>
  <c r="V104"/>
  <c r="W104"/>
  <c r="H25"/>
  <c r="O137" l="1"/>
  <c r="N137"/>
  <c r="M137"/>
  <c r="L137"/>
  <c r="G137"/>
  <c r="H137"/>
  <c r="F137"/>
  <c r="P137" l="1"/>
  <c r="J137"/>
  <c r="M142"/>
  <c r="L142"/>
  <c r="G142"/>
  <c r="H142"/>
  <c r="F142"/>
  <c r="J142" l="1"/>
  <c r="U55"/>
  <c r="T55"/>
  <c r="W55" s="1"/>
  <c r="S55"/>
  <c r="R55"/>
  <c r="P55"/>
  <c r="Q7" l="1"/>
  <c r="V55"/>
  <c r="H136"/>
  <c r="G136"/>
  <c r="F136"/>
  <c r="T29"/>
  <c r="V29" s="1"/>
  <c r="S29"/>
  <c r="R29"/>
  <c r="J136" l="1"/>
  <c r="Q119"/>
  <c r="Q115"/>
  <c r="Q114"/>
  <c r="U114"/>
  <c r="T114"/>
  <c r="S114"/>
  <c r="R114"/>
  <c r="P114"/>
  <c r="W114" l="1"/>
  <c r="V114"/>
  <c r="S120"/>
  <c r="O26" l="1"/>
  <c r="Q108"/>
  <c r="O8" l="1"/>
  <c r="N8"/>
  <c r="M8"/>
  <c r="L8"/>
  <c r="G8"/>
  <c r="F8"/>
  <c r="Q8" l="1"/>
  <c r="U113"/>
  <c r="T113"/>
  <c r="S113"/>
  <c r="R113"/>
  <c r="P113"/>
  <c r="R142"/>
  <c r="N142"/>
  <c r="T142" s="1"/>
  <c r="O142"/>
  <c r="N147"/>
  <c r="M147"/>
  <c r="L147"/>
  <c r="H147"/>
  <c r="G147"/>
  <c r="F147"/>
  <c r="T13"/>
  <c r="R13"/>
  <c r="S13"/>
  <c r="J147" l="1"/>
  <c r="U142"/>
  <c r="P142"/>
  <c r="W113"/>
  <c r="S142"/>
  <c r="T147"/>
  <c r="R147"/>
  <c r="K142"/>
  <c r="V113"/>
  <c r="Q142"/>
  <c r="S147"/>
  <c r="O147"/>
  <c r="P147" s="1"/>
  <c r="U13"/>
  <c r="W13" s="1"/>
  <c r="W142" l="1"/>
  <c r="V142"/>
  <c r="U147"/>
  <c r="V13"/>
  <c r="F26"/>
  <c r="W147" l="1"/>
  <c r="V147"/>
  <c r="P123"/>
  <c r="P120"/>
  <c r="J121"/>
  <c r="J123"/>
  <c r="Q101"/>
  <c r="Q102"/>
  <c r="Q103"/>
  <c r="Q107"/>
  <c r="Q109"/>
  <c r="Q110"/>
  <c r="Q111"/>
  <c r="Q112"/>
  <c r="U70"/>
  <c r="N26"/>
  <c r="Q26" s="1"/>
  <c r="P24"/>
  <c r="R24"/>
  <c r="S24"/>
  <c r="T24"/>
  <c r="U24"/>
  <c r="W24" s="1"/>
  <c r="V24" l="1"/>
  <c r="M150" l="1"/>
  <c r="N150"/>
  <c r="O150"/>
  <c r="L150"/>
  <c r="G150"/>
  <c r="H150"/>
  <c r="K150"/>
  <c r="F150"/>
  <c r="U36"/>
  <c r="U150" s="1"/>
  <c r="T36"/>
  <c r="S36"/>
  <c r="S150" s="1"/>
  <c r="R36"/>
  <c r="Q150"/>
  <c r="P36"/>
  <c r="T150" l="1"/>
  <c r="W36"/>
  <c r="J150"/>
  <c r="V150"/>
  <c r="P150"/>
  <c r="W150"/>
  <c r="R150"/>
  <c r="V36"/>
  <c r="P9" l="1"/>
  <c r="P10"/>
  <c r="P11"/>
  <c r="P14"/>
  <c r="P15"/>
  <c r="P16"/>
  <c r="P17"/>
  <c r="P18"/>
  <c r="P19"/>
  <c r="P20"/>
  <c r="P21"/>
  <c r="P22"/>
  <c r="P23"/>
  <c r="P27"/>
  <c r="P28"/>
  <c r="P30"/>
  <c r="P31"/>
  <c r="P33"/>
  <c r="P34"/>
  <c r="P35"/>
  <c r="P37"/>
  <c r="P38"/>
  <c r="P39"/>
  <c r="P40"/>
  <c r="P41"/>
  <c r="P42"/>
  <c r="P43"/>
  <c r="P44"/>
  <c r="P45"/>
  <c r="P46"/>
  <c r="P48"/>
  <c r="P49"/>
  <c r="P50"/>
  <c r="P51"/>
  <c r="P52"/>
  <c r="P53"/>
  <c r="P54"/>
  <c r="P56"/>
  <c r="P57"/>
  <c r="P58"/>
  <c r="P59"/>
  <c r="P61"/>
  <c r="P62"/>
  <c r="P63"/>
  <c r="P64"/>
  <c r="P66"/>
  <c r="P67"/>
  <c r="P68"/>
  <c r="P69"/>
  <c r="P70"/>
  <c r="P71"/>
  <c r="P72"/>
  <c r="P73"/>
  <c r="P74"/>
  <c r="P76"/>
  <c r="P77"/>
  <c r="P78"/>
  <c r="P79"/>
  <c r="P81"/>
  <c r="P82"/>
  <c r="P83"/>
  <c r="P84"/>
  <c r="P86"/>
  <c r="P87"/>
  <c r="P88"/>
  <c r="P89"/>
  <c r="U89"/>
  <c r="T89"/>
  <c r="W89" s="1"/>
  <c r="S89"/>
  <c r="R89"/>
  <c r="V89" l="1"/>
  <c r="R123"/>
  <c r="S123"/>
  <c r="T123"/>
  <c r="U123"/>
  <c r="V123" l="1"/>
  <c r="V167"/>
  <c r="Q167"/>
  <c r="P167"/>
  <c r="K167"/>
  <c r="J167"/>
  <c r="O153"/>
  <c r="N153"/>
  <c r="M153"/>
  <c r="L153"/>
  <c r="K153"/>
  <c r="J153"/>
  <c r="H153"/>
  <c r="G153"/>
  <c r="F153"/>
  <c r="O152"/>
  <c r="N152"/>
  <c r="M152"/>
  <c r="L152"/>
  <c r="K152"/>
  <c r="H152"/>
  <c r="G152"/>
  <c r="F152"/>
  <c r="Q151"/>
  <c r="O151"/>
  <c r="N151"/>
  <c r="M151"/>
  <c r="L151"/>
  <c r="H151"/>
  <c r="G151"/>
  <c r="F151"/>
  <c r="O148"/>
  <c r="P148" s="1"/>
  <c r="N148"/>
  <c r="M148"/>
  <c r="L148"/>
  <c r="H148"/>
  <c r="J148" s="1"/>
  <c r="G148"/>
  <c r="F148"/>
  <c r="O162"/>
  <c r="N162"/>
  <c r="M162"/>
  <c r="L162"/>
  <c r="H162"/>
  <c r="G162"/>
  <c r="F162"/>
  <c r="O144"/>
  <c r="P144" s="1"/>
  <c r="N144"/>
  <c r="M144"/>
  <c r="L144"/>
  <c r="H144"/>
  <c r="J144" s="1"/>
  <c r="G144"/>
  <c r="F144"/>
  <c r="O143"/>
  <c r="O174" s="1"/>
  <c r="U174" s="1"/>
  <c r="N143"/>
  <c r="N174" s="1"/>
  <c r="T174" s="1"/>
  <c r="M143"/>
  <c r="M174" s="1"/>
  <c r="S174" s="1"/>
  <c r="L143"/>
  <c r="L174" s="1"/>
  <c r="R174" s="1"/>
  <c r="H143"/>
  <c r="G143"/>
  <c r="F143"/>
  <c r="O141"/>
  <c r="N141"/>
  <c r="N166" s="1"/>
  <c r="M141"/>
  <c r="M166" s="1"/>
  <c r="L141"/>
  <c r="L166" s="1"/>
  <c r="H141"/>
  <c r="G141"/>
  <c r="G166" s="1"/>
  <c r="F141"/>
  <c r="F166" s="1"/>
  <c r="O140"/>
  <c r="N140"/>
  <c r="M140"/>
  <c r="L140"/>
  <c r="H140"/>
  <c r="G140"/>
  <c r="F140"/>
  <c r="O139"/>
  <c r="N139"/>
  <c r="M139"/>
  <c r="L139"/>
  <c r="H139"/>
  <c r="J139" s="1"/>
  <c r="G139"/>
  <c r="F139"/>
  <c r="O138"/>
  <c r="N138"/>
  <c r="M138"/>
  <c r="L138"/>
  <c r="H138"/>
  <c r="G138"/>
  <c r="F138"/>
  <c r="O164"/>
  <c r="N164"/>
  <c r="M164"/>
  <c r="L164"/>
  <c r="H164"/>
  <c r="G164"/>
  <c r="F164"/>
  <c r="O136"/>
  <c r="N136"/>
  <c r="M136"/>
  <c r="L136"/>
  <c r="Q135"/>
  <c r="O135"/>
  <c r="N135"/>
  <c r="M135"/>
  <c r="L135"/>
  <c r="H135"/>
  <c r="J135" s="1"/>
  <c r="G135"/>
  <c r="F135"/>
  <c r="O133"/>
  <c r="N133"/>
  <c r="M133"/>
  <c r="L133"/>
  <c r="H133"/>
  <c r="H163" s="1"/>
  <c r="G133"/>
  <c r="G163" s="1"/>
  <c r="F133"/>
  <c r="O161"/>
  <c r="N161"/>
  <c r="M161"/>
  <c r="L161"/>
  <c r="H161"/>
  <c r="G161"/>
  <c r="F161"/>
  <c r="O160"/>
  <c r="N160"/>
  <c r="M160"/>
  <c r="L160"/>
  <c r="H160"/>
  <c r="G160"/>
  <c r="F160"/>
  <c r="U125"/>
  <c r="T125"/>
  <c r="R125"/>
  <c r="P125"/>
  <c r="U121"/>
  <c r="T121"/>
  <c r="S121"/>
  <c r="R121"/>
  <c r="P121"/>
  <c r="U120"/>
  <c r="W120" s="1"/>
  <c r="T120"/>
  <c r="R120"/>
  <c r="U119"/>
  <c r="T119"/>
  <c r="S119"/>
  <c r="R119"/>
  <c r="P119"/>
  <c r="U118"/>
  <c r="T118"/>
  <c r="S118"/>
  <c r="R118"/>
  <c r="P118"/>
  <c r="U117"/>
  <c r="T117"/>
  <c r="S117"/>
  <c r="R117"/>
  <c r="P117"/>
  <c r="U116"/>
  <c r="T116"/>
  <c r="S116"/>
  <c r="R116"/>
  <c r="P116"/>
  <c r="U115"/>
  <c r="T115"/>
  <c r="S115"/>
  <c r="R115"/>
  <c r="P115"/>
  <c r="U112"/>
  <c r="T112"/>
  <c r="S112"/>
  <c r="R112"/>
  <c r="P112"/>
  <c r="U111"/>
  <c r="T111"/>
  <c r="T151" s="1"/>
  <c r="S111"/>
  <c r="S151" s="1"/>
  <c r="R111"/>
  <c r="R151" s="1"/>
  <c r="P111"/>
  <c r="P151" s="1"/>
  <c r="K151"/>
  <c r="J151"/>
  <c r="U110"/>
  <c r="T110"/>
  <c r="S110"/>
  <c r="R110"/>
  <c r="P110"/>
  <c r="U109"/>
  <c r="T109"/>
  <c r="S109"/>
  <c r="R109"/>
  <c r="P109"/>
  <c r="U108"/>
  <c r="T108"/>
  <c r="S108"/>
  <c r="R108"/>
  <c r="P108"/>
  <c r="U107"/>
  <c r="T107"/>
  <c r="S107"/>
  <c r="R107"/>
  <c r="P107"/>
  <c r="U106"/>
  <c r="T106"/>
  <c r="S106"/>
  <c r="R106"/>
  <c r="U105"/>
  <c r="T105"/>
  <c r="S105"/>
  <c r="R105"/>
  <c r="P105"/>
  <c r="U103"/>
  <c r="T103"/>
  <c r="S103"/>
  <c r="R103"/>
  <c r="P103"/>
  <c r="U102"/>
  <c r="T102"/>
  <c r="S102"/>
  <c r="R102"/>
  <c r="P102"/>
  <c r="U101"/>
  <c r="T101"/>
  <c r="S101"/>
  <c r="R101"/>
  <c r="P101"/>
  <c r="U100"/>
  <c r="W100" s="1"/>
  <c r="T100"/>
  <c r="S100"/>
  <c r="R100"/>
  <c r="P100"/>
  <c r="U99"/>
  <c r="W99" s="1"/>
  <c r="T99"/>
  <c r="S99"/>
  <c r="R99"/>
  <c r="P99"/>
  <c r="U98"/>
  <c r="T98"/>
  <c r="T144" s="1"/>
  <c r="S98"/>
  <c r="S144" s="1"/>
  <c r="R98"/>
  <c r="R144" s="1"/>
  <c r="P98"/>
  <c r="U97"/>
  <c r="T97"/>
  <c r="S97"/>
  <c r="R97"/>
  <c r="P97"/>
  <c r="U96"/>
  <c r="T96"/>
  <c r="S96"/>
  <c r="R96"/>
  <c r="P96"/>
  <c r="U95"/>
  <c r="W95" s="1"/>
  <c r="T95"/>
  <c r="S95"/>
  <c r="R95"/>
  <c r="P95"/>
  <c r="U94"/>
  <c r="T94"/>
  <c r="S94"/>
  <c r="R94"/>
  <c r="P94"/>
  <c r="U93"/>
  <c r="T93"/>
  <c r="S93"/>
  <c r="R93"/>
  <c r="P93"/>
  <c r="U92"/>
  <c r="T92"/>
  <c r="S92"/>
  <c r="R92"/>
  <c r="P92"/>
  <c r="U91"/>
  <c r="T91"/>
  <c r="W91" s="1"/>
  <c r="S91"/>
  <c r="R91"/>
  <c r="P91"/>
  <c r="U90"/>
  <c r="W90" s="1"/>
  <c r="T90"/>
  <c r="S90"/>
  <c r="R90"/>
  <c r="P90"/>
  <c r="U88"/>
  <c r="T88"/>
  <c r="T153" s="1"/>
  <c r="S88"/>
  <c r="S153" s="1"/>
  <c r="R88"/>
  <c r="R153" s="1"/>
  <c r="Q153"/>
  <c r="P153"/>
  <c r="U87"/>
  <c r="T87"/>
  <c r="S87"/>
  <c r="R87"/>
  <c r="U86"/>
  <c r="T86"/>
  <c r="S86"/>
  <c r="R86"/>
  <c r="U84"/>
  <c r="W84" s="1"/>
  <c r="T84"/>
  <c r="S84"/>
  <c r="R84"/>
  <c r="U83"/>
  <c r="W83" s="1"/>
  <c r="T83"/>
  <c r="S83"/>
  <c r="R83"/>
  <c r="U82"/>
  <c r="W82" s="1"/>
  <c r="T82"/>
  <c r="S82"/>
  <c r="R82"/>
  <c r="U81"/>
  <c r="T81"/>
  <c r="W81" s="1"/>
  <c r="S81"/>
  <c r="R81"/>
  <c r="U79"/>
  <c r="W79" s="1"/>
  <c r="T79"/>
  <c r="S79"/>
  <c r="R79"/>
  <c r="U78"/>
  <c r="T78"/>
  <c r="S78"/>
  <c r="R78"/>
  <c r="U77"/>
  <c r="T77"/>
  <c r="S77"/>
  <c r="R77"/>
  <c r="U76"/>
  <c r="U75" s="1"/>
  <c r="T76"/>
  <c r="S76"/>
  <c r="S75" s="1"/>
  <c r="R76"/>
  <c r="R75" s="1"/>
  <c r="U74"/>
  <c r="T74"/>
  <c r="W74" s="1"/>
  <c r="S74"/>
  <c r="R74"/>
  <c r="U73"/>
  <c r="T73"/>
  <c r="S73"/>
  <c r="R73"/>
  <c r="U72"/>
  <c r="T72"/>
  <c r="W72" s="1"/>
  <c r="S72"/>
  <c r="R72"/>
  <c r="U71"/>
  <c r="W71" s="1"/>
  <c r="T71"/>
  <c r="S71"/>
  <c r="R71"/>
  <c r="T70"/>
  <c r="T152" s="1"/>
  <c r="S70"/>
  <c r="S152" s="1"/>
  <c r="R70"/>
  <c r="R152" s="1"/>
  <c r="Q152"/>
  <c r="P152"/>
  <c r="J152"/>
  <c r="U69"/>
  <c r="W69" s="1"/>
  <c r="T69"/>
  <c r="S69"/>
  <c r="R69"/>
  <c r="U68"/>
  <c r="T68"/>
  <c r="S68"/>
  <c r="R68"/>
  <c r="U67"/>
  <c r="T67"/>
  <c r="W67" s="1"/>
  <c r="S67"/>
  <c r="R67"/>
  <c r="U66"/>
  <c r="T66"/>
  <c r="W66" s="1"/>
  <c r="S66"/>
  <c r="R66"/>
  <c r="R65" s="1"/>
  <c r="O65"/>
  <c r="N65"/>
  <c r="M65"/>
  <c r="L65"/>
  <c r="G65"/>
  <c r="F65"/>
  <c r="U64"/>
  <c r="W64" s="1"/>
  <c r="T64"/>
  <c r="S64"/>
  <c r="R64"/>
  <c r="U63"/>
  <c r="T63"/>
  <c r="S63"/>
  <c r="R63"/>
  <c r="U62"/>
  <c r="W62" s="1"/>
  <c r="T62"/>
  <c r="S62"/>
  <c r="R62"/>
  <c r="U61"/>
  <c r="W61" s="1"/>
  <c r="T61"/>
  <c r="S61"/>
  <c r="R61"/>
  <c r="O60"/>
  <c r="N60"/>
  <c r="M60"/>
  <c r="L60"/>
  <c r="F60"/>
  <c r="U59"/>
  <c r="T59"/>
  <c r="S59"/>
  <c r="R59"/>
  <c r="U58"/>
  <c r="T58"/>
  <c r="T141" s="1"/>
  <c r="T166" s="1"/>
  <c r="S58"/>
  <c r="S141" s="1"/>
  <c r="S166" s="1"/>
  <c r="R58"/>
  <c r="R141" s="1"/>
  <c r="R166" s="1"/>
  <c r="U57"/>
  <c r="T57"/>
  <c r="S57"/>
  <c r="R57"/>
  <c r="U56"/>
  <c r="T56"/>
  <c r="S56"/>
  <c r="R56"/>
  <c r="U54"/>
  <c r="T54"/>
  <c r="T140" s="1"/>
  <c r="S54"/>
  <c r="S140" s="1"/>
  <c r="R54"/>
  <c r="R140" s="1"/>
  <c r="U53"/>
  <c r="W53" s="1"/>
  <c r="T53"/>
  <c r="S53"/>
  <c r="R53"/>
  <c r="U52"/>
  <c r="T52"/>
  <c r="S52"/>
  <c r="R52"/>
  <c r="U51"/>
  <c r="W51" s="1"/>
  <c r="T51"/>
  <c r="S51"/>
  <c r="R51"/>
  <c r="U50"/>
  <c r="T50"/>
  <c r="S50"/>
  <c r="R50"/>
  <c r="U49"/>
  <c r="T49"/>
  <c r="S49"/>
  <c r="R49"/>
  <c r="U48"/>
  <c r="T48"/>
  <c r="S48"/>
  <c r="R48"/>
  <c r="O47"/>
  <c r="N47"/>
  <c r="M47"/>
  <c r="L47"/>
  <c r="G47"/>
  <c r="F47"/>
  <c r="U46"/>
  <c r="T46"/>
  <c r="S46"/>
  <c r="S135" s="1"/>
  <c r="R46"/>
  <c r="R135" s="1"/>
  <c r="K135"/>
  <c r="U45"/>
  <c r="T45"/>
  <c r="W45" s="1"/>
  <c r="S45"/>
  <c r="R45"/>
  <c r="U44"/>
  <c r="W44" s="1"/>
  <c r="T44"/>
  <c r="S44"/>
  <c r="R44"/>
  <c r="U43"/>
  <c r="T43"/>
  <c r="S43"/>
  <c r="R43"/>
  <c r="U42"/>
  <c r="T42"/>
  <c r="S42"/>
  <c r="R42"/>
  <c r="U41"/>
  <c r="T41"/>
  <c r="W41" s="1"/>
  <c r="S41"/>
  <c r="R41"/>
  <c r="U40"/>
  <c r="T40"/>
  <c r="W40" s="1"/>
  <c r="S40"/>
  <c r="R40"/>
  <c r="U39"/>
  <c r="T39"/>
  <c r="S39"/>
  <c r="R39"/>
  <c r="U38"/>
  <c r="W38" s="1"/>
  <c r="T38"/>
  <c r="S38"/>
  <c r="R38"/>
  <c r="U37"/>
  <c r="T37"/>
  <c r="W37" s="1"/>
  <c r="S37"/>
  <c r="R37"/>
  <c r="U35"/>
  <c r="T35"/>
  <c r="T136" s="1"/>
  <c r="S35"/>
  <c r="S136" s="1"/>
  <c r="R35"/>
  <c r="R136" s="1"/>
  <c r="Q136"/>
  <c r="K136"/>
  <c r="U34"/>
  <c r="T34"/>
  <c r="S34"/>
  <c r="S138" s="1"/>
  <c r="R34"/>
  <c r="R138" s="1"/>
  <c r="K138"/>
  <c r="U33"/>
  <c r="T33"/>
  <c r="W33" s="1"/>
  <c r="S33"/>
  <c r="R33"/>
  <c r="U31"/>
  <c r="W31" s="1"/>
  <c r="T31"/>
  <c r="S31"/>
  <c r="R31"/>
  <c r="U30"/>
  <c r="T30"/>
  <c r="S30"/>
  <c r="R30"/>
  <c r="U28"/>
  <c r="T28"/>
  <c r="S28"/>
  <c r="R28"/>
  <c r="U27"/>
  <c r="T27"/>
  <c r="S27"/>
  <c r="R27"/>
  <c r="M26"/>
  <c r="L26"/>
  <c r="U23"/>
  <c r="T23"/>
  <c r="W23" s="1"/>
  <c r="S23"/>
  <c r="R23"/>
  <c r="U22"/>
  <c r="T22"/>
  <c r="S22"/>
  <c r="R22"/>
  <c r="U21"/>
  <c r="T21"/>
  <c r="S21"/>
  <c r="R21"/>
  <c r="U20"/>
  <c r="T20"/>
  <c r="W20" s="1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W15" s="1"/>
  <c r="T15"/>
  <c r="S15"/>
  <c r="R15"/>
  <c r="U14"/>
  <c r="T14"/>
  <c r="S14"/>
  <c r="R14"/>
  <c r="U12"/>
  <c r="W12" s="1"/>
  <c r="T12"/>
  <c r="S12"/>
  <c r="S162" s="1"/>
  <c r="R12"/>
  <c r="R162" s="1"/>
  <c r="S161"/>
  <c r="R161"/>
  <c r="U11"/>
  <c r="T11"/>
  <c r="S11"/>
  <c r="R11"/>
  <c r="U10"/>
  <c r="T10"/>
  <c r="S10"/>
  <c r="R10"/>
  <c r="U9"/>
  <c r="W9" s="1"/>
  <c r="T9"/>
  <c r="S9"/>
  <c r="R9"/>
  <c r="S160"/>
  <c r="R160"/>
  <c r="U3"/>
  <c r="T3"/>
  <c r="O3"/>
  <c r="N3"/>
  <c r="W78" l="1"/>
  <c r="W75"/>
  <c r="T75"/>
  <c r="W76"/>
  <c r="W63"/>
  <c r="Q47"/>
  <c r="W68"/>
  <c r="W22"/>
  <c r="W21"/>
  <c r="W19"/>
  <c r="W18"/>
  <c r="W14"/>
  <c r="W11"/>
  <c r="W10"/>
  <c r="W59"/>
  <c r="W56"/>
  <c r="W30"/>
  <c r="W27"/>
  <c r="W48"/>
  <c r="W43"/>
  <c r="W42"/>
  <c r="W73"/>
  <c r="U7"/>
  <c r="T135"/>
  <c r="W46"/>
  <c r="T138"/>
  <c r="W34"/>
  <c r="P136"/>
  <c r="J138"/>
  <c r="J140"/>
  <c r="P140"/>
  <c r="J143"/>
  <c r="L163"/>
  <c r="L173"/>
  <c r="R173" s="1"/>
  <c r="N163"/>
  <c r="N173"/>
  <c r="T173" s="1"/>
  <c r="P135"/>
  <c r="P139"/>
  <c r="H166"/>
  <c r="J166" s="1"/>
  <c r="J141"/>
  <c r="O166"/>
  <c r="Q166" s="1"/>
  <c r="P141"/>
  <c r="S7"/>
  <c r="L124"/>
  <c r="Q60"/>
  <c r="Q65"/>
  <c r="F163"/>
  <c r="F154"/>
  <c r="M163"/>
  <c r="M173"/>
  <c r="S173" s="1"/>
  <c r="O163"/>
  <c r="Q163" s="1"/>
  <c r="O173"/>
  <c r="U173" s="1"/>
  <c r="P138"/>
  <c r="P143"/>
  <c r="R7"/>
  <c r="T7"/>
  <c r="T171" s="1"/>
  <c r="G25"/>
  <c r="M124"/>
  <c r="M126" s="1"/>
  <c r="G124"/>
  <c r="G6" s="1"/>
  <c r="F124"/>
  <c r="F6" s="1"/>
  <c r="N124"/>
  <c r="N6" s="1"/>
  <c r="O124"/>
  <c r="S137"/>
  <c r="U137"/>
  <c r="R137"/>
  <c r="R164" s="1"/>
  <c r="T137"/>
  <c r="U136"/>
  <c r="T60"/>
  <c r="S47"/>
  <c r="R143"/>
  <c r="W119"/>
  <c r="R60"/>
  <c r="S60"/>
  <c r="T143"/>
  <c r="U60"/>
  <c r="W116"/>
  <c r="W106"/>
  <c r="W108"/>
  <c r="W115"/>
  <c r="L6"/>
  <c r="S8"/>
  <c r="U8"/>
  <c r="R8"/>
  <c r="T8"/>
  <c r="S143"/>
  <c r="M165"/>
  <c r="R148"/>
  <c r="S148"/>
  <c r="S139"/>
  <c r="S165" s="1"/>
  <c r="F165"/>
  <c r="O25"/>
  <c r="N25"/>
  <c r="O165"/>
  <c r="F25"/>
  <c r="R26"/>
  <c r="R133"/>
  <c r="R163" s="1"/>
  <c r="T133"/>
  <c r="T163" s="1"/>
  <c r="R47"/>
  <c r="R139"/>
  <c r="R165" s="1"/>
  <c r="T139"/>
  <c r="T165" s="1"/>
  <c r="L25"/>
  <c r="V21"/>
  <c r="S133"/>
  <c r="S163" s="1"/>
  <c r="T65"/>
  <c r="V77"/>
  <c r="V119"/>
  <c r="G165"/>
  <c r="L165"/>
  <c r="N165"/>
  <c r="S26"/>
  <c r="S65"/>
  <c r="V121"/>
  <c r="U65"/>
  <c r="U26"/>
  <c r="M25"/>
  <c r="V68"/>
  <c r="V67"/>
  <c r="V11"/>
  <c r="V10"/>
  <c r="V9"/>
  <c r="V56"/>
  <c r="V52"/>
  <c r="V48"/>
  <c r="V78"/>
  <c r="V125"/>
  <c r="V79"/>
  <c r="V91"/>
  <c r="K144"/>
  <c r="V37"/>
  <c r="V42"/>
  <c r="V43"/>
  <c r="V83"/>
  <c r="T148"/>
  <c r="P8"/>
  <c r="V17"/>
  <c r="V22"/>
  <c r="P26"/>
  <c r="P47"/>
  <c r="P60"/>
  <c r="V82"/>
  <c r="Q140"/>
  <c r="V27"/>
  <c r="V30"/>
  <c r="V44"/>
  <c r="V61"/>
  <c r="V62"/>
  <c r="V63"/>
  <c r="P65"/>
  <c r="V69"/>
  <c r="V71"/>
  <c r="V72"/>
  <c r="V73"/>
  <c r="V74"/>
  <c r="V120"/>
  <c r="K143"/>
  <c r="P75"/>
  <c r="V87"/>
  <c r="Q144"/>
  <c r="Q143"/>
  <c r="H165"/>
  <c r="K140"/>
  <c r="V39"/>
  <c r="P7"/>
  <c r="V38"/>
  <c r="V33"/>
  <c r="V117"/>
  <c r="V14"/>
  <c r="V15"/>
  <c r="U148"/>
  <c r="V16"/>
  <c r="V18"/>
  <c r="V19"/>
  <c r="V20"/>
  <c r="V23"/>
  <c r="V28"/>
  <c r="U133"/>
  <c r="V31"/>
  <c r="V40"/>
  <c r="V41"/>
  <c r="V45"/>
  <c r="U139"/>
  <c r="V49"/>
  <c r="V50"/>
  <c r="U140"/>
  <c r="V54"/>
  <c r="V57"/>
  <c r="U152"/>
  <c r="W152" s="1"/>
  <c r="V70"/>
  <c r="V152" s="1"/>
  <c r="V76"/>
  <c r="V81"/>
  <c r="V84"/>
  <c r="V86"/>
  <c r="V90"/>
  <c r="V95"/>
  <c r="V99"/>
  <c r="W107"/>
  <c r="V107"/>
  <c r="U151"/>
  <c r="W151" s="1"/>
  <c r="V111"/>
  <c r="V151" s="1"/>
  <c r="V116"/>
  <c r="W118"/>
  <c r="V118"/>
  <c r="U138"/>
  <c r="V34"/>
  <c r="V35"/>
  <c r="U135"/>
  <c r="V46"/>
  <c r="V51"/>
  <c r="V53"/>
  <c r="U141"/>
  <c r="V141" s="1"/>
  <c r="V58"/>
  <c r="V59"/>
  <c r="V64"/>
  <c r="V66"/>
  <c r="U153"/>
  <c r="W153" s="1"/>
  <c r="V88"/>
  <c r="V153" s="1"/>
  <c r="V92"/>
  <c r="V93"/>
  <c r="V94"/>
  <c r="V96"/>
  <c r="V97"/>
  <c r="U144"/>
  <c r="V98"/>
  <c r="U143"/>
  <c r="V100"/>
  <c r="V101"/>
  <c r="V102"/>
  <c r="V103"/>
  <c r="V105"/>
  <c r="V106"/>
  <c r="V108"/>
  <c r="V109"/>
  <c r="V110"/>
  <c r="V112"/>
  <c r="V115"/>
  <c r="T162"/>
  <c r="V12"/>
  <c r="T161"/>
  <c r="T160"/>
  <c r="T47"/>
  <c r="W101"/>
  <c r="W102"/>
  <c r="W103"/>
  <c r="W110"/>
  <c r="W112"/>
  <c r="R159"/>
  <c r="T159"/>
  <c r="U162"/>
  <c r="T26"/>
  <c r="S164"/>
  <c r="U47"/>
  <c r="J7"/>
  <c r="S159"/>
  <c r="U159"/>
  <c r="U160"/>
  <c r="U161"/>
  <c r="T164"/>
  <c r="W105"/>
  <c r="W109"/>
  <c r="F159"/>
  <c r="F168" s="1"/>
  <c r="H159"/>
  <c r="H154"/>
  <c r="M159"/>
  <c r="M168" s="1"/>
  <c r="M154"/>
  <c r="O159"/>
  <c r="O154"/>
  <c r="K161"/>
  <c r="J161"/>
  <c r="Q161"/>
  <c r="P161"/>
  <c r="J133"/>
  <c r="P133"/>
  <c r="J164"/>
  <c r="K164"/>
  <c r="K137"/>
  <c r="P164"/>
  <c r="Q164"/>
  <c r="Q137"/>
  <c r="W111"/>
  <c r="G159"/>
  <c r="G168" s="1"/>
  <c r="G154"/>
  <c r="L159"/>
  <c r="L168" s="1"/>
  <c r="L154"/>
  <c r="N159"/>
  <c r="N168" s="1"/>
  <c r="N154"/>
  <c r="J160"/>
  <c r="K160"/>
  <c r="P160"/>
  <c r="Q160"/>
  <c r="K163"/>
  <c r="J163"/>
  <c r="K133"/>
  <c r="P163"/>
  <c r="Q133"/>
  <c r="Q138"/>
  <c r="K139"/>
  <c r="Q139"/>
  <c r="K166"/>
  <c r="K141"/>
  <c r="P166"/>
  <c r="Q141"/>
  <c r="J162"/>
  <c r="K162"/>
  <c r="K147"/>
  <c r="P162"/>
  <c r="Q162"/>
  <c r="K148"/>
  <c r="R171" l="1"/>
  <c r="S171"/>
  <c r="W65"/>
  <c r="W60"/>
  <c r="W8"/>
  <c r="W47"/>
  <c r="W26"/>
  <c r="W138"/>
  <c r="Q165"/>
  <c r="V138"/>
  <c r="V137"/>
  <c r="W143"/>
  <c r="V143"/>
  <c r="W144"/>
  <c r="V144"/>
  <c r="W135"/>
  <c r="V135"/>
  <c r="W140"/>
  <c r="V140"/>
  <c r="V139"/>
  <c r="W148"/>
  <c r="V148"/>
  <c r="Q25"/>
  <c r="W136"/>
  <c r="V136"/>
  <c r="M6"/>
  <c r="W133"/>
  <c r="U166"/>
  <c r="W166" s="1"/>
  <c r="W141"/>
  <c r="W139"/>
  <c r="J124"/>
  <c r="W137"/>
  <c r="R124"/>
  <c r="R6" s="1"/>
  <c r="S124"/>
  <c r="S6" s="1"/>
  <c r="T124"/>
  <c r="T6" s="1"/>
  <c r="P124"/>
  <c r="P126" s="1"/>
  <c r="U124"/>
  <c r="V60"/>
  <c r="K165"/>
  <c r="U163"/>
  <c r="V163" s="1"/>
  <c r="P25"/>
  <c r="V8"/>
  <c r="R25"/>
  <c r="J165"/>
  <c r="U25"/>
  <c r="S25"/>
  <c r="P165"/>
  <c r="W7"/>
  <c r="U154"/>
  <c r="U155" s="1"/>
  <c r="V133"/>
  <c r="O6"/>
  <c r="P6" s="1"/>
  <c r="Q124"/>
  <c r="T25"/>
  <c r="H6"/>
  <c r="K124"/>
  <c r="F126"/>
  <c r="V65"/>
  <c r="V75"/>
  <c r="U165"/>
  <c r="V165" s="1"/>
  <c r="G126"/>
  <c r="L126"/>
  <c r="O126"/>
  <c r="N126"/>
  <c r="S168"/>
  <c r="V47"/>
  <c r="V7"/>
  <c r="V26"/>
  <c r="S154"/>
  <c r="Q159"/>
  <c r="O168"/>
  <c r="P159"/>
  <c r="J154"/>
  <c r="K154"/>
  <c r="W161"/>
  <c r="V161"/>
  <c r="V160"/>
  <c r="W160"/>
  <c r="W159"/>
  <c r="V159"/>
  <c r="V162"/>
  <c r="W162"/>
  <c r="T168"/>
  <c r="R168"/>
  <c r="R157"/>
  <c r="P154"/>
  <c r="Q154"/>
  <c r="K159"/>
  <c r="H168"/>
  <c r="J159"/>
  <c r="U164"/>
  <c r="T154"/>
  <c r="R154"/>
  <c r="W25" l="1"/>
  <c r="V166"/>
  <c r="I32"/>
  <c r="W163"/>
  <c r="I104"/>
  <c r="I85"/>
  <c r="W154"/>
  <c r="V124"/>
  <c r="I24"/>
  <c r="I55"/>
  <c r="W165"/>
  <c r="V154"/>
  <c r="I116"/>
  <c r="I114"/>
  <c r="I13"/>
  <c r="T126"/>
  <c r="V25"/>
  <c r="I22"/>
  <c r="I46"/>
  <c r="I69"/>
  <c r="I74"/>
  <c r="I56"/>
  <c r="I101"/>
  <c r="J6"/>
  <c r="I81"/>
  <c r="I107"/>
  <c r="I20"/>
  <c r="I67"/>
  <c r="I117"/>
  <c r="I106"/>
  <c r="I33"/>
  <c r="I64"/>
  <c r="I44"/>
  <c r="I26"/>
  <c r="I70"/>
  <c r="I152" s="1"/>
  <c r="I31"/>
  <c r="I25"/>
  <c r="I40"/>
  <c r="I83"/>
  <c r="I99"/>
  <c r="I100"/>
  <c r="I112"/>
  <c r="I73"/>
  <c r="I18"/>
  <c r="I19"/>
  <c r="I39"/>
  <c r="I57"/>
  <c r="I72"/>
  <c r="I59"/>
  <c r="I90"/>
  <c r="I78"/>
  <c r="I23"/>
  <c r="I8"/>
  <c r="I9"/>
  <c r="I54"/>
  <c r="I49"/>
  <c r="I63"/>
  <c r="I53"/>
  <c r="I75"/>
  <c r="I43"/>
  <c r="I91"/>
  <c r="I108"/>
  <c r="I84"/>
  <c r="I65"/>
  <c r="I88"/>
  <c r="I153" s="1"/>
  <c r="I7"/>
  <c r="I109"/>
  <c r="Q6"/>
  <c r="I36"/>
  <c r="I113"/>
  <c r="R126"/>
  <c r="K126"/>
  <c r="I14"/>
  <c r="I21"/>
  <c r="K6"/>
  <c r="I10"/>
  <c r="I28"/>
  <c r="I35"/>
  <c r="I42"/>
  <c r="I52"/>
  <c r="I61"/>
  <c r="I68"/>
  <c r="I76"/>
  <c r="I16"/>
  <c r="I37"/>
  <c r="I50"/>
  <c r="I66"/>
  <c r="I82"/>
  <c r="I98"/>
  <c r="I48"/>
  <c r="I92"/>
  <c r="I11"/>
  <c r="I41"/>
  <c r="I102"/>
  <c r="I15"/>
  <c r="I27"/>
  <c r="I34"/>
  <c r="I86"/>
  <c r="I12"/>
  <c r="I38"/>
  <c r="I17"/>
  <c r="I45"/>
  <c r="I51"/>
  <c r="I60"/>
  <c r="I110"/>
  <c r="I47"/>
  <c r="I62"/>
  <c r="I71"/>
  <c r="I79"/>
  <c r="I87"/>
  <c r="I58"/>
  <c r="I77"/>
  <c r="I95"/>
  <c r="I103"/>
  <c r="I111"/>
  <c r="I151" s="1"/>
  <c r="I120"/>
  <c r="I94"/>
  <c r="I30"/>
  <c r="I93"/>
  <c r="I118"/>
  <c r="I105"/>
  <c r="I121"/>
  <c r="I89"/>
  <c r="I123"/>
  <c r="I119"/>
  <c r="I115"/>
  <c r="I97"/>
  <c r="Q126"/>
  <c r="S126"/>
  <c r="I96"/>
  <c r="U126"/>
  <c r="J126"/>
  <c r="V164"/>
  <c r="W164"/>
  <c r="J168"/>
  <c r="K168"/>
  <c r="W124"/>
  <c r="U6"/>
  <c r="P168"/>
  <c r="Q168"/>
  <c r="U168"/>
  <c r="V126" l="1"/>
  <c r="W126"/>
  <c r="V168"/>
  <c r="W168"/>
  <c r="V6"/>
  <c r="W6"/>
</calcChain>
</file>

<file path=xl/sharedStrings.xml><?xml version="1.0" encoding="utf-8"?>
<sst xmlns="http://schemas.openxmlformats.org/spreadsheetml/2006/main" count="394" uniqueCount="319">
  <si>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</si>
  <si>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</si>
  <si>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</si>
  <si>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</si>
  <si>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</si>
  <si>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</si>
  <si>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</si>
  <si>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</si>
  <si>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</si>
  <si>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</si>
  <si>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</si>
  <si>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</si>
  <si>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</si>
  <si>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</si>
  <si>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</si>
  <si>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</si>
  <si>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</si>
  <si>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</si>
  <si>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</si>
  <si>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</si>
  <si>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Резервний фонд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</si>
  <si>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</si>
  <si>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</si>
  <si>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</si>
  <si>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</si>
  <si>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</si>
  <si>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</si>
  <si>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</si>
  <si>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</si>
  <si>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</si>
  <si>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</si>
  <si>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</si>
  <si>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</si>
  <si>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</si>
  <si>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</si>
  <si>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</si>
  <si>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</si>
  <si>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</si>
  <si>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</si>
  <si>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</si>
  <si>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</si>
  <si>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</si>
  <si>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</si>
  <si>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</si>
  <si>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</si>
  <si>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</si>
  <si>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</si>
  <si>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</si>
  <si>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</si>
  <si>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</si>
  <si>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</si>
  <si>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</si>
  <si>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</si>
  <si>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</si>
  <si>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</si>
  <si>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</si>
  <si>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</si>
  <si>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</si>
  <si>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</si>
  <si>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</si>
  <si>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</si>
  <si>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</si>
  <si>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</si>
  <si>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</si>
  <si>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0922</t>
  </si>
  <si>
    <t>0732</t>
  </si>
  <si>
    <t>0763</t>
  </si>
  <si>
    <t>Спеціалізована стаціонарна медична допомога населенню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</si>
  <si>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</si>
  <si>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</si>
  <si>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</si>
  <si>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</si>
  <si>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</si>
  <si>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</si>
  <si>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</si>
  <si>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</si>
  <si>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</si>
  <si>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</si>
  <si>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</si>
  <si>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</si>
  <si>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</si>
  <si>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</si>
  <si>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</si>
  <si>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</si>
  <si>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</si>
  <si>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</si>
  <si>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</si>
  <si>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</si>
  <si>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</si>
  <si>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</si>
  <si>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</si>
  <si>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</si>
  <si>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</si>
  <si>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</si>
  <si>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</si>
  <si>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</si>
  <si>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</si>
  <si>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</si>
  <si>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</si>
  <si>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</si>
  <si>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</si>
  <si>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</si>
  <si>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</si>
  <si>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</si>
  <si>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</si>
  <si>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</si>
  <si>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</si>
  <si>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</si>
  <si>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</si>
  <si>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</si>
  <si>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</si>
  <si>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</si>
  <si>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</si>
  <si>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</si>
  <si>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</si>
  <si>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</si>
  <si>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</si>
  <si>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</si>
  <si>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</si>
  <si>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</si>
  <si>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</si>
  <si>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</si>
  <si>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</si>
  <si>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</si>
  <si>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</si>
  <si>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</si>
  <si>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</si>
  <si>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</si>
  <si>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</si>
  <si>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</si>
  <si>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</si>
  <si>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</si>
  <si>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</si>
  <si>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</si>
  <si>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</si>
  <si>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</si>
  <si>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</si>
  <si>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</si>
  <si>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</si>
  <si>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</si>
  <si>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</si>
  <si>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</si>
  <si>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</si>
  <si>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</si>
  <si>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</si>
  <si>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</si>
  <si>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</si>
  <si>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</si>
  <si>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</si>
  <si>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</si>
  <si>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</si>
  <si>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</si>
  <si>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</si>
  <si>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</si>
  <si>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</si>
  <si>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</si>
  <si>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</si>
  <si>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</si>
  <si>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</si>
  <si>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</si>
  <si>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</si>
  <si>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</si>
  <si>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</si>
  <si>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</si>
  <si>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</si>
  <si>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</si>
  <si>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</si>
  <si>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</si>
  <si>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</si>
  <si>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</si>
  <si>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</si>
  <si>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</si>
  <si>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</si>
  <si>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</si>
  <si>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</si>
  <si>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</si>
  <si>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</si>
  <si>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</si>
  <si>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</si>
  <si>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</si>
  <si>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</si>
  <si>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</si>
  <si>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</si>
  <si>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</si>
  <si>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</si>
  <si>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</si>
  <si>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</si>
  <si>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</si>
  <si>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</si>
  <si>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</si>
  <si>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</si>
  <si>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</si>
  <si>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</si>
  <si>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</si>
  <si>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</si>
  <si>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</si>
  <si>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</si>
  <si>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</si>
  <si>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</si>
  <si>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</si>
  <si>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</si>
  <si>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</si>
  <si>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</si>
  <si>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</si>
  <si>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</si>
  <si>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</si>
  <si>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</si>
  <si>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</si>
  <si>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</si>
  <si>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</si>
  <si>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</si>
  <si>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</si>
  <si>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</si>
  <si>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</si>
  <si>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</si>
  <si>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</si>
  <si>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</si>
  <si>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</si>
  <si>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</si>
  <si>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</si>
  <si>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</si>
  <si>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</si>
  <si>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</si>
  <si>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</si>
  <si>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</si>
  <si>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</si>
  <si>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</si>
  <si>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</si>
  <si>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</si>
  <si>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</si>
  <si>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</si>
  <si>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</si>
  <si>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</si>
  <si>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</si>
  <si>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>субвенції з місцевого бюджету на здійснення переданих видатків у сфері освіти за рахунок коштів освітньої субвенції (41051000)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</si>
  <si>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</si>
  <si>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</si>
  <si>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</si>
  <si>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</si>
  <si>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</si>
  <si>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</si>
  <si>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</si>
  <si>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</si>
  <si>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</si>
  <si>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т.ч. за рахунок субвенції з інших бюджетів (41053900)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</si>
  <si>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</si>
  <si>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</si>
  <si>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</si>
  <si>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</si>
  <si>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</si>
  <si>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</si>
  <si>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</si>
  <si>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</si>
  <si>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</si>
  <si>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</si>
  <si>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</si>
  <si>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</si>
  <si>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</si>
  <si>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</si>
  <si>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</si>
  <si>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</si>
  <si>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</si>
  <si>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субвенція на буд.мультифункц.майданчика 41054500</t>
  </si>
  <si>
    <t>субвенція на забезпечення житлом дітей-сиріт 41050900</t>
  </si>
  <si>
    <t>без залишків ОС, мед., соц.екон розв. (для звірки з доходами)</t>
  </si>
  <si>
    <t>7130</t>
  </si>
  <si>
    <t>Здійснення заходів із землеустрою</t>
  </si>
  <si>
    <t>інфраструктурна субвенція (41033200)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</si>
  <si>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</si>
  <si>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</si>
  <si>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</si>
  <si>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</si>
  <si>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у т.ч. за рахунок: медичної субвенції з державного бюджету місцевим бюджетам (41034200)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</si>
  <si>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</si>
  <si>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капітальний ремонт асфальтобетонного покриття вулиці Соборної в м.Вараш Рівненської області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</si>
  <si>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</si>
  <si>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</si>
  <si>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</si>
  <si>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</si>
  <si>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</si>
  <si>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</si>
  <si>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Методичне забезпечення діяльності закладів освіти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</si>
  <si>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</si>
  <si>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</si>
  <si>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</si>
  <si>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</si>
  <si>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</si>
  <si>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</si>
  <si>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</si>
  <si>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</si>
  <si>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</si>
  <si>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</si>
  <si>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</t>
  </si>
  <si>
    <t>нове будівництво ліцею в м.Вараш,м-н Ювілейний Рівненської області (в тому числі виготовлення проєктно-кошторисної документації)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</si>
  <si>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ДБ, що утворився на початок бюджетного періоду (41054100) - освіта (ЗСО №2, ІРЦ)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</si>
  <si>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</si>
  <si>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</si>
  <si>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</si>
  <si>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</si>
  <si>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</si>
  <si>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</si>
  <si>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</si>
  <si>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освітня субвенція 41033900 та залишок освітньої субвенції 41051100</t>
  </si>
  <si>
    <t>у т.ч. за рахунок  залишку коштів відповідної субвенції з державного бюджету, що утворився на початок бюджетного періоду (41054100) - освіта (ЗСО №2, ІРЦ)</t>
  </si>
  <si>
    <t>залишок ОС (41051100)</t>
  </si>
  <si>
    <t>залишок соц-екон.розв (41054100)</t>
  </si>
  <si>
    <t>у т. ч. за рахунок інших субвенцій з місцевого бюджету (на Програму економічного та соціального розвитку Рівненської області на 2020 рік (проведення щорічного обласного конкурсу проєктів розвитку територіальних громад області))  (41053900) - організація роздільного збору сміття в селі Заболоття</t>
  </si>
  <si>
    <t>відхилення                       "+", "-"</t>
  </si>
  <si>
    <t>відхилення                     "+", "-"</t>
  </si>
  <si>
    <t>відхилення                          "+", "-"</t>
  </si>
  <si>
    <t>субвенція на організацію роздільного збору сміття  41053900</t>
  </si>
  <si>
    <t>субвенція з місцевого бюджету за рахунок залишку  освітньої субвенції(41051100)-придбання обладнання для їдалень ЗЗСО№№2,4,5</t>
  </si>
  <si>
    <r>
      <t xml:space="preserve">без 41053900 (без реабцентру, без ЧАЕС, </t>
    </r>
    <r>
      <rPr>
        <sz val="10"/>
        <color rgb="FFFF0000"/>
        <rFont val="Arial Cyr"/>
        <charset val="204"/>
      </rPr>
      <t>субв.на організацію роздільного збору сміття</t>
    </r>
    <r>
      <rPr>
        <sz val="10"/>
        <rFont val="Arial Cyr"/>
        <family val="2"/>
        <charset val="204"/>
      </rPr>
      <t>, дотації) (для звірки з казнач.звітом)</t>
    </r>
  </si>
  <si>
    <t xml:space="preserve"> </t>
  </si>
  <si>
    <t xml:space="preserve">                Аналіз виконання бюджету Вараської міської об'єднаної територіальної громади по видатках та кредитуванню станом на 01.09.2020 року</t>
  </si>
  <si>
    <t>затверджено на 01.09.2020</t>
  </si>
  <si>
    <t>виконано станом на 01.09.2020</t>
  </si>
  <si>
    <t>Заступник начальника фінансового управління, начальник бюджетного відділу</t>
  </si>
  <si>
    <t>Р.Котяш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</si>
</sst>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6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7030A0"/>
      <name val="Arial Cyr"/>
      <family val="2"/>
      <charset val="204"/>
    </font>
    <font>
      <sz val="10"/>
      <color theme="9" tint="-0.499984740745262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name val="Arial Cyr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theme="8" tint="-0.249977111117893"/>
      <name val="Arial Cyr"/>
      <family val="2"/>
      <charset val="204"/>
    </font>
    <font>
      <sz val="10"/>
      <color theme="9" tint="-0.249977111117893"/>
      <name val="Arial Cyr"/>
      <family val="2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Arial Cyr"/>
      <family val="2"/>
      <charset val="204"/>
    </font>
    <font>
      <sz val="8"/>
      <color rgb="FF000000"/>
      <name val="Tahoma"/>
      <family val="2"/>
      <charset val="204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59" fillId="0" borderId="0"/>
  </cellStyleXfs>
  <cellXfs count="4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21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Alignment="1"/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1" fillId="0" borderId="0" xfId="0" applyFont="1" applyFill="1"/>
    <xf numFmtId="0" fontId="30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35" fillId="0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0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167" fontId="17" fillId="3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7" fontId="32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5" fillId="2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5" fillId="0" borderId="0" xfId="0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167" fontId="14" fillId="3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5" fontId="13" fillId="2" borderId="0" xfId="0" applyNumberFormat="1" applyFont="1" applyFill="1" applyBorder="1" applyAlignment="1">
      <alignment horizontal="center" wrapText="1"/>
    </xf>
    <xf numFmtId="167" fontId="33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6" fillId="8" borderId="0" xfId="0" applyNumberFormat="1" applyFont="1" applyFill="1" applyBorder="1" applyAlignment="1">
      <alignment horizontal="center" wrapText="1"/>
    </xf>
    <xf numFmtId="165" fontId="16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6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7" fontId="16" fillId="7" borderId="0" xfId="0" applyNumberFormat="1" applyFont="1" applyFill="1" applyBorder="1" applyAlignment="1">
      <alignment horizontal="center" wrapText="1"/>
    </xf>
    <xf numFmtId="165" fontId="16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wrapText="1"/>
    </xf>
    <xf numFmtId="167" fontId="1" fillId="0" borderId="0" xfId="0" applyNumberFormat="1" applyFont="1" applyAlignment="1">
      <alignment horizontal="center" wrapText="1"/>
    </xf>
    <xf numFmtId="0" fontId="30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7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7" fontId="3" fillId="7" borderId="0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/>
    <xf numFmtId="0" fontId="7" fillId="6" borderId="5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/>
    </xf>
    <xf numFmtId="49" fontId="37" fillId="3" borderId="5" xfId="0" applyNumberFormat="1" applyFont="1" applyFill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 wrapText="1"/>
    </xf>
    <xf numFmtId="49" fontId="36" fillId="0" borderId="5" xfId="0" applyNumberFormat="1" applyFont="1" applyFill="1" applyBorder="1" applyAlignment="1">
      <alignment horizontal="center" wrapText="1"/>
    </xf>
    <xf numFmtId="49" fontId="38" fillId="4" borderId="5" xfId="0" applyNumberFormat="1" applyFont="1" applyFill="1" applyBorder="1" applyAlignment="1">
      <alignment horizontal="center"/>
    </xf>
    <xf numFmtId="49" fontId="38" fillId="4" borderId="5" xfId="0" applyNumberFormat="1" applyFont="1" applyFill="1" applyBorder="1" applyAlignment="1">
      <alignment horizontal="center" wrapText="1"/>
    </xf>
    <xf numFmtId="49" fontId="37" fillId="0" borderId="5" xfId="0" applyNumberFormat="1" applyFont="1" applyFill="1" applyBorder="1" applyAlignment="1">
      <alignment horizontal="center"/>
    </xf>
    <xf numFmtId="166" fontId="36" fillId="0" borderId="5" xfId="0" applyNumberFormat="1" applyFont="1" applyFill="1" applyBorder="1" applyAlignment="1">
      <alignment horizontal="center"/>
    </xf>
    <xf numFmtId="1" fontId="36" fillId="0" borderId="5" xfId="0" applyNumberFormat="1" applyFont="1" applyFill="1" applyBorder="1" applyAlignment="1">
      <alignment horizontal="center"/>
    </xf>
    <xf numFmtId="49" fontId="36" fillId="0" borderId="5" xfId="0" applyNumberFormat="1" applyFont="1" applyFill="1" applyBorder="1" applyAlignment="1">
      <alignment horizontal="center"/>
    </xf>
    <xf numFmtId="49" fontId="36" fillId="3" borderId="5" xfId="0" applyNumberFormat="1" applyFont="1" applyFill="1" applyBorder="1" applyAlignment="1" applyProtection="1">
      <alignment horizontal="center" wrapText="1"/>
      <protection locked="0"/>
    </xf>
    <xf numFmtId="1" fontId="36" fillId="3" borderId="5" xfId="0" applyNumberFormat="1" applyFont="1" applyFill="1" applyBorder="1" applyAlignment="1" applyProtection="1">
      <alignment horizontal="center" wrapText="1"/>
      <protection locked="0"/>
    </xf>
    <xf numFmtId="49" fontId="36" fillId="0" borderId="5" xfId="0" applyNumberFormat="1" applyFont="1" applyFill="1" applyBorder="1" applyAlignment="1" applyProtection="1">
      <alignment horizontal="center" wrapText="1"/>
      <protection locked="0"/>
    </xf>
    <xf numFmtId="1" fontId="36" fillId="0" borderId="5" xfId="0" applyNumberFormat="1" applyFont="1" applyFill="1" applyBorder="1" applyAlignment="1" applyProtection="1">
      <alignment horizontal="center" wrapText="1"/>
      <protection locked="0"/>
    </xf>
    <xf numFmtId="49" fontId="36" fillId="0" borderId="5" xfId="0" applyNumberFormat="1" applyFont="1" applyBorder="1" applyAlignment="1" applyProtection="1">
      <alignment horizontal="center" wrapText="1"/>
      <protection locked="0"/>
    </xf>
    <xf numFmtId="49" fontId="37" fillId="0" borderId="5" xfId="0" applyNumberFormat="1" applyFont="1" applyBorder="1" applyAlignment="1">
      <alignment horizontal="center"/>
    </xf>
    <xf numFmtId="49" fontId="36" fillId="3" borderId="5" xfId="0" applyNumberFormat="1" applyFont="1" applyFill="1" applyBorder="1" applyAlignment="1">
      <alignment horizontal="center"/>
    </xf>
    <xf numFmtId="49" fontId="36" fillId="3" borderId="5" xfId="0" applyNumberFormat="1" applyFont="1" applyFill="1" applyBorder="1" applyAlignment="1">
      <alignment horizontal="center" wrapText="1"/>
    </xf>
    <xf numFmtId="49" fontId="36" fillId="2" borderId="5" xfId="0" applyNumberFormat="1" applyFont="1" applyFill="1" applyBorder="1" applyAlignment="1">
      <alignment horizontal="center" wrapText="1"/>
    </xf>
    <xf numFmtId="0" fontId="37" fillId="0" borderId="5" xfId="0" applyFont="1" applyBorder="1" applyAlignment="1">
      <alignment horizontal="center"/>
    </xf>
    <xf numFmtId="49" fontId="37" fillId="0" borderId="5" xfId="0" applyNumberFormat="1" applyFont="1" applyFill="1" applyBorder="1" applyAlignment="1">
      <alignment horizontal="center" wrapText="1"/>
    </xf>
    <xf numFmtId="0" fontId="38" fillId="4" borderId="5" xfId="0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  <xf numFmtId="49" fontId="37" fillId="3" borderId="5" xfId="0" applyNumberFormat="1" applyFont="1" applyFill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0" fontId="36" fillId="3" borderId="9" xfId="0" applyFont="1" applyFill="1" applyBorder="1" applyAlignment="1"/>
    <xf numFmtId="0" fontId="37" fillId="3" borderId="10" xfId="0" applyFont="1" applyFill="1" applyBorder="1" applyAlignment="1">
      <alignment horizontal="center" wrapText="1"/>
    </xf>
    <xf numFmtId="0" fontId="37" fillId="3" borderId="10" xfId="0" applyNumberFormat="1" applyFont="1" applyFill="1" applyBorder="1" applyAlignment="1" applyProtection="1">
      <alignment horizontal="left" wrapText="1"/>
      <protection locked="0"/>
    </xf>
    <xf numFmtId="0" fontId="36" fillId="0" borderId="9" xfId="0" applyFont="1" applyFill="1" applyBorder="1" applyAlignment="1"/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wrapText="1"/>
    </xf>
    <xf numFmtId="0" fontId="38" fillId="4" borderId="9" xfId="0" applyFont="1" applyFill="1" applyBorder="1" applyAlignment="1"/>
    <xf numFmtId="49" fontId="36" fillId="0" borderId="10" xfId="0" applyNumberFormat="1" applyFont="1" applyFill="1" applyBorder="1" applyAlignment="1" applyProtection="1">
      <alignment horizontal="left" wrapText="1"/>
      <protection locked="0"/>
    </xf>
    <xf numFmtId="49" fontId="36" fillId="0" borderId="10" xfId="0" applyNumberFormat="1" applyFont="1" applyFill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36" fillId="0" borderId="10" xfId="1" applyFont="1" applyFill="1" applyBorder="1" applyAlignment="1" applyProtection="1">
      <alignment horizontal="left" wrapText="1"/>
    </xf>
    <xf numFmtId="0" fontId="37" fillId="2" borderId="10" xfId="0" applyFont="1" applyFill="1" applyBorder="1" applyAlignment="1">
      <alignment horizontal="left" wrapText="1"/>
    </xf>
    <xf numFmtId="0" fontId="37" fillId="0" borderId="10" xfId="0" applyFont="1" applyFill="1" applyBorder="1" applyAlignment="1" applyProtection="1">
      <alignment horizontal="left" wrapText="1"/>
      <protection locked="0"/>
    </xf>
    <xf numFmtId="49" fontId="36" fillId="0" borderId="10" xfId="0" applyNumberFormat="1" applyFont="1" applyFill="1" applyBorder="1" applyAlignment="1" applyProtection="1">
      <alignment wrapText="1"/>
      <protection locked="0"/>
    </xf>
    <xf numFmtId="0" fontId="27" fillId="4" borderId="10" xfId="0" applyFont="1" applyFill="1" applyBorder="1" applyAlignment="1" applyProtection="1">
      <alignment horizontal="left" wrapText="1"/>
      <protection locked="0"/>
    </xf>
    <xf numFmtId="0" fontId="38" fillId="4" borderId="10" xfId="0" applyFont="1" applyFill="1" applyBorder="1" applyAlignment="1" applyProtection="1">
      <alignment horizontal="left" wrapText="1"/>
      <protection locked="0"/>
    </xf>
    <xf numFmtId="49" fontId="36" fillId="3" borderId="10" xfId="0" applyNumberFormat="1" applyFont="1" applyFill="1" applyBorder="1" applyAlignment="1" applyProtection="1">
      <alignment wrapText="1"/>
      <protection locked="0"/>
    </xf>
    <xf numFmtId="49" fontId="36" fillId="0" borderId="10" xfId="0" applyNumberFormat="1" applyFont="1" applyBorder="1" applyAlignment="1" applyProtection="1">
      <alignment wrapText="1"/>
      <protection locked="0"/>
    </xf>
    <xf numFmtId="0" fontId="27" fillId="4" borderId="10" xfId="0" applyFont="1" applyFill="1" applyBorder="1" applyAlignment="1">
      <alignment wrapText="1"/>
    </xf>
    <xf numFmtId="49" fontId="36" fillId="3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49" fontId="36" fillId="0" borderId="10" xfId="0" applyNumberFormat="1" applyFont="1" applyBorder="1" applyAlignment="1" applyProtection="1">
      <alignment horizontal="left" wrapText="1"/>
      <protection locked="0"/>
    </xf>
    <xf numFmtId="0" fontId="36" fillId="2" borderId="10" xfId="0" applyFont="1" applyFill="1" applyBorder="1" applyAlignment="1">
      <alignment horizontal="left" wrapText="1"/>
    </xf>
    <xf numFmtId="0" fontId="37" fillId="2" borderId="10" xfId="0" applyFont="1" applyFill="1" applyBorder="1" applyAlignment="1" applyProtection="1">
      <alignment horizontal="left" wrapText="1"/>
      <protection locked="0"/>
    </xf>
    <xf numFmtId="49" fontId="36" fillId="2" borderId="10" xfId="0" applyNumberFormat="1" applyFont="1" applyFill="1" applyBorder="1" applyAlignment="1">
      <alignment wrapText="1"/>
    </xf>
    <xf numFmtId="0" fontId="28" fillId="0" borderId="10" xfId="0" applyFont="1" applyBorder="1" applyAlignment="1" applyProtection="1">
      <alignment horizontal="left" wrapText="1"/>
      <protection locked="0"/>
    </xf>
    <xf numFmtId="0" fontId="37" fillId="0" borderId="10" xfId="0" applyFont="1" applyBorder="1" applyAlignment="1" applyProtection="1">
      <alignment horizontal="left" wrapText="1"/>
      <protection locked="0"/>
    </xf>
    <xf numFmtId="3" fontId="36" fillId="0" borderId="10" xfId="0" applyNumberFormat="1" applyFont="1" applyBorder="1" applyAlignment="1">
      <alignment horizontal="left" wrapText="1"/>
    </xf>
    <xf numFmtId="49" fontId="37" fillId="0" borderId="10" xfId="0" applyNumberFormat="1" applyFont="1" applyFill="1" applyBorder="1" applyAlignment="1">
      <alignment wrapText="1"/>
    </xf>
    <xf numFmtId="49" fontId="27" fillId="4" borderId="10" xfId="0" applyNumberFormat="1" applyFont="1" applyFill="1" applyBorder="1" applyAlignment="1">
      <alignment wrapText="1"/>
    </xf>
    <xf numFmtId="49" fontId="37" fillId="3" borderId="10" xfId="0" applyNumberFormat="1" applyFont="1" applyFill="1" applyBorder="1" applyAlignment="1">
      <alignment wrapText="1"/>
    </xf>
    <xf numFmtId="49" fontId="37" fillId="0" borderId="10" xfId="0" applyNumberFormat="1" applyFont="1" applyBorder="1" applyAlignment="1" applyProtection="1">
      <alignment horizontal="left" wrapText="1"/>
      <protection locked="0"/>
    </xf>
    <xf numFmtId="0" fontId="37" fillId="0" borderId="1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41" fillId="0" borderId="0" xfId="0" applyFont="1" applyFill="1"/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167" fontId="5" fillId="8" borderId="0" xfId="0" applyNumberFormat="1" applyFont="1" applyFill="1" applyBorder="1" applyAlignment="1">
      <alignment horizontal="center" wrapText="1"/>
    </xf>
    <xf numFmtId="165" fontId="29" fillId="8" borderId="0" xfId="0" applyNumberFormat="1" applyFont="1" applyFill="1" applyBorder="1" applyAlignment="1">
      <alignment horizontal="center" wrapText="1"/>
    </xf>
    <xf numFmtId="167" fontId="5" fillId="9" borderId="0" xfId="0" applyNumberFormat="1" applyFont="1" applyFill="1" applyBorder="1" applyAlignment="1">
      <alignment horizontal="center" wrapText="1"/>
    </xf>
    <xf numFmtId="165" fontId="29" fillId="9" borderId="0" xfId="0" applyNumberFormat="1" applyFont="1" applyFill="1" applyBorder="1" applyAlignment="1">
      <alignment horizontal="center" wrapText="1"/>
    </xf>
    <xf numFmtId="167" fontId="5" fillId="7" borderId="0" xfId="0" applyNumberFormat="1" applyFont="1" applyFill="1" applyBorder="1" applyAlignment="1">
      <alignment horizontal="center" wrapText="1"/>
    </xf>
    <xf numFmtId="165" fontId="29" fillId="7" borderId="0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0" xfId="0" applyFont="1"/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167" fontId="2" fillId="8" borderId="0" xfId="0" applyNumberFormat="1" applyFont="1" applyFill="1" applyBorder="1" applyAlignment="1">
      <alignment horizontal="center" vertical="center" wrapText="1"/>
    </xf>
    <xf numFmtId="167" fontId="2" fillId="9" borderId="0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167" fontId="18" fillId="3" borderId="0" xfId="0" applyNumberFormat="1" applyFont="1" applyFill="1" applyAlignment="1">
      <alignment horizontal="center" wrapText="1"/>
    </xf>
    <xf numFmtId="0" fontId="42" fillId="4" borderId="10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left"/>
    </xf>
    <xf numFmtId="0" fontId="34" fillId="11" borderId="0" xfId="0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37" fillId="0" borderId="9" xfId="0" applyFont="1" applyFill="1" applyBorder="1" applyAlignment="1"/>
    <xf numFmtId="0" fontId="37" fillId="12" borderId="9" xfId="0" applyFont="1" applyFill="1" applyBorder="1" applyAlignment="1"/>
    <xf numFmtId="49" fontId="37" fillId="12" borderId="5" xfId="0" applyNumberFormat="1" applyFont="1" applyFill="1" applyBorder="1" applyAlignment="1">
      <alignment horizontal="center"/>
    </xf>
    <xf numFmtId="0" fontId="37" fillId="12" borderId="10" xfId="0" applyFont="1" applyFill="1" applyBorder="1" applyAlignment="1" applyProtection="1">
      <alignment horizontal="left" wrapText="1"/>
      <protection locked="0"/>
    </xf>
    <xf numFmtId="0" fontId="38" fillId="12" borderId="9" xfId="0" applyFont="1" applyFill="1" applyBorder="1" applyAlignment="1"/>
    <xf numFmtId="49" fontId="38" fillId="12" borderId="5" xfId="0" applyNumberFormat="1" applyFont="1" applyFill="1" applyBorder="1" applyAlignment="1">
      <alignment horizontal="center"/>
    </xf>
    <xf numFmtId="49" fontId="38" fillId="12" borderId="5" xfId="0" applyNumberFormat="1" applyFont="1" applyFill="1" applyBorder="1" applyAlignment="1">
      <alignment horizontal="center" wrapText="1"/>
    </xf>
    <xf numFmtId="0" fontId="27" fillId="12" borderId="10" xfId="0" applyFont="1" applyFill="1" applyBorder="1" applyAlignment="1">
      <alignment horizontal="left" wrapText="1"/>
    </xf>
    <xf numFmtId="166" fontId="38" fillId="12" borderId="5" xfId="0" applyNumberFormat="1" applyFont="1" applyFill="1" applyBorder="1" applyAlignment="1">
      <alignment horizontal="center"/>
    </xf>
    <xf numFmtId="1" fontId="38" fillId="12" borderId="5" xfId="0" applyNumberFormat="1" applyFont="1" applyFill="1" applyBorder="1" applyAlignment="1">
      <alignment horizontal="center"/>
    </xf>
    <xf numFmtId="0" fontId="27" fillId="12" borderId="10" xfId="0" applyFont="1" applyFill="1" applyBorder="1" applyAlignment="1" applyProtection="1">
      <alignment horizontal="left" wrapText="1"/>
      <protection locked="0"/>
    </xf>
    <xf numFmtId="49" fontId="38" fillId="12" borderId="5" xfId="0" applyNumberFormat="1" applyFont="1" applyFill="1" applyBorder="1" applyAlignment="1" applyProtection="1">
      <alignment horizontal="center" wrapText="1"/>
      <protection locked="0"/>
    </xf>
    <xf numFmtId="1" fontId="38" fillId="12" borderId="5" xfId="0" applyNumberFormat="1" applyFont="1" applyFill="1" applyBorder="1" applyAlignment="1" applyProtection="1">
      <alignment horizontal="center" wrapText="1"/>
      <protection locked="0"/>
    </xf>
    <xf numFmtId="0" fontId="38" fillId="12" borderId="9" xfId="0" applyFont="1" applyFill="1" applyBorder="1" applyAlignment="1">
      <alignment horizontal="center"/>
    </xf>
    <xf numFmtId="49" fontId="27" fillId="12" borderId="10" xfId="0" applyNumberFormat="1" applyFont="1" applyFill="1" applyBorder="1" applyAlignment="1" applyProtection="1">
      <alignment wrapText="1"/>
      <protection locked="0"/>
    </xf>
    <xf numFmtId="49" fontId="27" fillId="12" borderId="10" xfId="0" applyNumberFormat="1" applyFont="1" applyFill="1" applyBorder="1" applyAlignment="1">
      <alignment horizontal="left" wrapText="1"/>
    </xf>
    <xf numFmtId="167" fontId="44" fillId="0" borderId="9" xfId="0" applyNumberFormat="1" applyFont="1" applyFill="1" applyBorder="1" applyAlignment="1">
      <alignment horizontal="center" wrapText="1"/>
    </xf>
    <xf numFmtId="167" fontId="44" fillId="0" borderId="5" xfId="0" applyNumberFormat="1" applyFont="1" applyFill="1" applyBorder="1" applyAlignment="1">
      <alignment horizontal="center" wrapText="1"/>
    </xf>
    <xf numFmtId="165" fontId="44" fillId="0" borderId="5" xfId="0" applyNumberFormat="1" applyFont="1" applyFill="1" applyBorder="1" applyAlignment="1">
      <alignment horizontal="center" wrapText="1"/>
    </xf>
    <xf numFmtId="165" fontId="44" fillId="0" borderId="10" xfId="0" applyNumberFormat="1" applyFont="1" applyFill="1" applyBorder="1" applyAlignment="1">
      <alignment horizontal="center" wrapText="1"/>
    </xf>
    <xf numFmtId="167" fontId="45" fillId="0" borderId="9" xfId="0" applyNumberFormat="1" applyFont="1" applyFill="1" applyBorder="1" applyAlignment="1" applyProtection="1">
      <alignment horizontal="center" wrapText="1"/>
      <protection locked="0"/>
    </xf>
    <xf numFmtId="167" fontId="45" fillId="0" borderId="5" xfId="0" applyNumberFormat="1" applyFont="1" applyFill="1" applyBorder="1" applyAlignment="1" applyProtection="1">
      <alignment horizontal="center" wrapText="1"/>
      <protection locked="0"/>
    </xf>
    <xf numFmtId="10" fontId="45" fillId="0" borderId="5" xfId="0" applyNumberFormat="1" applyFont="1" applyFill="1" applyBorder="1" applyAlignment="1">
      <alignment horizontal="center" wrapText="1"/>
    </xf>
    <xf numFmtId="167" fontId="45" fillId="0" borderId="5" xfId="0" applyNumberFormat="1" applyFont="1" applyFill="1" applyBorder="1" applyAlignment="1">
      <alignment horizontal="center" wrapText="1"/>
    </xf>
    <xf numFmtId="165" fontId="45" fillId="0" borderId="10" xfId="0" applyNumberFormat="1" applyFont="1" applyFill="1" applyBorder="1" applyAlignment="1">
      <alignment horizontal="center" wrapText="1"/>
    </xf>
    <xf numFmtId="167" fontId="45" fillId="0" borderId="9" xfId="0" applyNumberFormat="1" applyFont="1" applyFill="1" applyBorder="1" applyAlignment="1">
      <alignment horizontal="center" wrapText="1"/>
    </xf>
    <xf numFmtId="167" fontId="46" fillId="0" borderId="5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>
      <alignment horizontal="center" wrapText="1"/>
    </xf>
    <xf numFmtId="165" fontId="45" fillId="0" borderId="5" xfId="0" applyNumberFormat="1" applyFont="1" applyFill="1" applyBorder="1" applyAlignment="1">
      <alignment horizontal="center" wrapText="1"/>
    </xf>
    <xf numFmtId="167" fontId="47" fillId="0" borderId="5" xfId="0" applyNumberFormat="1" applyFont="1" applyFill="1" applyBorder="1" applyAlignment="1">
      <alignment horizontal="center" wrapText="1"/>
    </xf>
    <xf numFmtId="167" fontId="45" fillId="0" borderId="9" xfId="0" applyNumberFormat="1" applyFont="1" applyFill="1" applyBorder="1" applyAlignment="1" applyProtection="1">
      <alignment horizontal="center" wrapText="1"/>
    </xf>
    <xf numFmtId="167" fontId="45" fillId="0" borderId="5" xfId="0" applyNumberFormat="1" applyFont="1" applyFill="1" applyBorder="1" applyAlignment="1" applyProtection="1">
      <alignment horizontal="center" wrapText="1"/>
    </xf>
    <xf numFmtId="167" fontId="50" fillId="0" borderId="9" xfId="0" applyNumberFormat="1" applyFont="1" applyFill="1" applyBorder="1" applyAlignment="1">
      <alignment horizontal="center" wrapText="1"/>
    </xf>
    <xf numFmtId="167" fontId="50" fillId="0" borderId="5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 applyProtection="1">
      <alignment horizontal="center" wrapText="1"/>
      <protection locked="0"/>
    </xf>
    <xf numFmtId="167" fontId="44" fillId="0" borderId="9" xfId="0" applyNumberFormat="1" applyFont="1" applyFill="1" applyBorder="1" applyAlignment="1" applyProtection="1">
      <alignment horizontal="center" wrapText="1"/>
    </xf>
    <xf numFmtId="167" fontId="44" fillId="0" borderId="5" xfId="0" applyNumberFormat="1" applyFont="1" applyFill="1" applyBorder="1" applyAlignment="1" applyProtection="1">
      <alignment horizontal="center" wrapText="1"/>
    </xf>
    <xf numFmtId="10" fontId="44" fillId="0" borderId="5" xfId="0" applyNumberFormat="1" applyFont="1" applyFill="1" applyBorder="1" applyAlignment="1">
      <alignment horizontal="center" wrapText="1"/>
    </xf>
    <xf numFmtId="167" fontId="44" fillId="0" borderId="9" xfId="0" applyNumberFormat="1" applyFont="1" applyFill="1" applyBorder="1" applyAlignment="1" applyProtection="1">
      <alignment horizontal="center" wrapText="1"/>
      <protection locked="0"/>
    </xf>
    <xf numFmtId="167" fontId="44" fillId="0" borderId="5" xfId="0" applyNumberFormat="1" applyFont="1" applyFill="1" applyBorder="1" applyAlignment="1" applyProtection="1">
      <alignment horizontal="center" wrapText="1"/>
      <protection locked="0"/>
    </xf>
    <xf numFmtId="167" fontId="44" fillId="0" borderId="11" xfId="0" applyNumberFormat="1" applyFont="1" applyFill="1" applyBorder="1" applyAlignment="1" applyProtection="1">
      <alignment horizontal="center" wrapText="1"/>
    </xf>
    <xf numFmtId="167" fontId="44" fillId="0" borderId="12" xfId="0" applyNumberFormat="1" applyFont="1" applyFill="1" applyBorder="1" applyAlignment="1" applyProtection="1">
      <alignment horizontal="center" wrapText="1"/>
    </xf>
    <xf numFmtId="167" fontId="44" fillId="0" borderId="12" xfId="0" applyNumberFormat="1" applyFont="1" applyFill="1" applyBorder="1" applyAlignment="1">
      <alignment horizontal="center" wrapText="1"/>
    </xf>
    <xf numFmtId="165" fontId="44" fillId="0" borderId="13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wrapText="1"/>
    </xf>
    <xf numFmtId="167" fontId="44" fillId="3" borderId="9" xfId="0" applyNumberFormat="1" applyFont="1" applyFill="1" applyBorder="1" applyAlignment="1">
      <alignment horizontal="center" wrapText="1"/>
    </xf>
    <xf numFmtId="167" fontId="44" fillId="3" borderId="5" xfId="0" applyNumberFormat="1" applyFont="1" applyFill="1" applyBorder="1" applyAlignment="1">
      <alignment horizontal="center" wrapText="1"/>
    </xf>
    <xf numFmtId="167" fontId="44" fillId="6" borderId="5" xfId="0" applyNumberFormat="1" applyFont="1" applyFill="1" applyBorder="1" applyAlignment="1">
      <alignment horizontal="center" wrapText="1"/>
    </xf>
    <xf numFmtId="165" fontId="44" fillId="3" borderId="5" xfId="0" applyNumberFormat="1" applyFont="1" applyFill="1" applyBorder="1" applyAlignment="1">
      <alignment horizontal="center" wrapText="1"/>
    </xf>
    <xf numFmtId="165" fontId="44" fillId="3" borderId="10" xfId="0" applyNumberFormat="1" applyFont="1" applyFill="1" applyBorder="1" applyAlignment="1">
      <alignment horizontal="center" wrapText="1"/>
    </xf>
    <xf numFmtId="167" fontId="44" fillId="12" borderId="9" xfId="0" applyNumberFormat="1" applyFont="1" applyFill="1" applyBorder="1" applyAlignment="1">
      <alignment horizontal="center" wrapText="1"/>
    </xf>
    <xf numFmtId="167" fontId="44" fillId="12" borderId="5" xfId="0" applyNumberFormat="1" applyFont="1" applyFill="1" applyBorder="1" applyAlignment="1">
      <alignment horizontal="center" wrapText="1"/>
    </xf>
    <xf numFmtId="165" fontId="44" fillId="12" borderId="5" xfId="0" applyNumberFormat="1" applyFont="1" applyFill="1" applyBorder="1" applyAlignment="1">
      <alignment horizontal="center" wrapText="1"/>
    </xf>
    <xf numFmtId="165" fontId="44" fillId="12" borderId="10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 applyProtection="1">
      <alignment horizontal="center" wrapText="1"/>
      <protection locked="0"/>
    </xf>
    <xf numFmtId="167" fontId="46" fillId="3" borderId="5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 applyProtection="1">
      <alignment horizontal="center" wrapText="1"/>
      <protection locked="0"/>
    </xf>
    <xf numFmtId="167" fontId="45" fillId="3" borderId="5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>
      <alignment horizontal="center" wrapText="1"/>
    </xf>
    <xf numFmtId="167" fontId="47" fillId="12" borderId="9" xfId="0" applyNumberFormat="1" applyFont="1" applyFill="1" applyBorder="1" applyAlignment="1" applyProtection="1">
      <alignment horizontal="center" wrapText="1"/>
      <protection locked="0"/>
    </xf>
    <xf numFmtId="167" fontId="47" fillId="12" borderId="5" xfId="0" applyNumberFormat="1" applyFont="1" applyFill="1" applyBorder="1" applyAlignment="1" applyProtection="1">
      <alignment horizontal="center" wrapText="1"/>
      <protection locked="0"/>
    </xf>
    <xf numFmtId="10" fontId="47" fillId="12" borderId="5" xfId="0" applyNumberFormat="1" applyFont="1" applyFill="1" applyBorder="1" applyAlignment="1">
      <alignment horizontal="center" wrapText="1"/>
    </xf>
    <xf numFmtId="167" fontId="47" fillId="12" borderId="5" xfId="0" applyNumberFormat="1" applyFont="1" applyFill="1" applyBorder="1" applyAlignment="1">
      <alignment horizontal="center" wrapText="1"/>
    </xf>
    <xf numFmtId="165" fontId="47" fillId="12" borderId="10" xfId="0" applyNumberFormat="1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>
      <alignment horizontal="center" wrapText="1"/>
    </xf>
    <xf numFmtId="167" fontId="48" fillId="12" borderId="5" xfId="0" applyNumberFormat="1" applyFont="1" applyFill="1" applyBorder="1" applyAlignment="1">
      <alignment horizontal="center" wrapText="1"/>
    </xf>
    <xf numFmtId="167" fontId="48" fillId="6" borderId="5" xfId="0" applyNumberFormat="1" applyFont="1" applyFill="1" applyBorder="1" applyAlignment="1" applyProtection="1">
      <alignment horizontal="center" wrapText="1"/>
      <protection locked="0"/>
    </xf>
    <xf numFmtId="167" fontId="49" fillId="12" borderId="5" xfId="0" applyNumberFormat="1" applyFont="1" applyFill="1" applyBorder="1" applyAlignment="1">
      <alignment horizontal="center" wrapText="1"/>
    </xf>
    <xf numFmtId="167" fontId="47" fillId="12" borderId="9" xfId="0" applyNumberFormat="1" applyFont="1" applyFill="1" applyBorder="1" applyAlignment="1">
      <alignment horizontal="center" wrapText="1"/>
    </xf>
    <xf numFmtId="167" fontId="47" fillId="6" borderId="5" xfId="0" applyNumberFormat="1" applyFont="1" applyFill="1" applyBorder="1" applyAlignment="1">
      <alignment horizontal="center" wrapText="1"/>
    </xf>
    <xf numFmtId="167" fontId="47" fillId="6" borderId="5" xfId="0" applyNumberFormat="1" applyFont="1" applyFill="1" applyBorder="1" applyAlignment="1" applyProtection="1">
      <alignment horizontal="center" wrapText="1"/>
      <protection locked="0"/>
    </xf>
    <xf numFmtId="165" fontId="47" fillId="12" borderId="5" xfId="0" applyNumberFormat="1" applyFont="1" applyFill="1" applyBorder="1" applyAlignment="1">
      <alignment horizontal="center" wrapText="1"/>
    </xf>
    <xf numFmtId="164" fontId="45" fillId="6" borderId="5" xfId="0" applyNumberFormat="1" applyFont="1" applyFill="1" applyBorder="1" applyAlignment="1" applyProtection="1">
      <alignment horizontal="center" wrapText="1"/>
      <protection locked="0"/>
    </xf>
    <xf numFmtId="164" fontId="45" fillId="6" borderId="5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>
      <alignment horizontal="center" wrapText="1"/>
    </xf>
    <xf numFmtId="165" fontId="44" fillId="2" borderId="10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 applyProtection="1">
      <alignment horizontal="center" wrapText="1"/>
    </xf>
    <xf numFmtId="167" fontId="47" fillId="6" borderId="5" xfId="0" applyNumberFormat="1" applyFont="1" applyFill="1" applyBorder="1" applyAlignment="1" applyProtection="1">
      <alignment horizontal="center" wrapText="1"/>
    </xf>
    <xf numFmtId="165" fontId="45" fillId="12" borderId="10" xfId="0" applyNumberFormat="1" applyFont="1" applyFill="1" applyBorder="1" applyAlignment="1">
      <alignment horizontal="center" wrapText="1"/>
    </xf>
    <xf numFmtId="167" fontId="45" fillId="3" borderId="9" xfId="0" applyNumberFormat="1" applyFont="1" applyFill="1" applyBorder="1" applyAlignment="1" applyProtection="1">
      <alignment horizontal="center" wrapText="1"/>
    </xf>
    <xf numFmtId="167" fontId="45" fillId="3" borderId="5" xfId="0" applyNumberFormat="1" applyFont="1" applyFill="1" applyBorder="1" applyAlignment="1" applyProtection="1">
      <alignment horizontal="center" wrapText="1"/>
    </xf>
    <xf numFmtId="167" fontId="45" fillId="3" borderId="9" xfId="0" applyNumberFormat="1" applyFont="1" applyFill="1" applyBorder="1" applyAlignment="1">
      <alignment horizontal="center" wrapText="1"/>
    </xf>
    <xf numFmtId="165" fontId="45" fillId="3" borderId="10" xfId="0" applyNumberFormat="1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 applyProtection="1">
      <alignment horizontal="center" wrapText="1"/>
    </xf>
    <xf numFmtId="167" fontId="48" fillId="12" borderId="5" xfId="0" applyNumberFormat="1" applyFont="1" applyFill="1" applyBorder="1" applyAlignment="1" applyProtection="1">
      <alignment horizontal="center" wrapText="1"/>
    </xf>
    <xf numFmtId="167" fontId="48" fillId="6" borderId="5" xfId="0" applyNumberFormat="1" applyFont="1" applyFill="1" applyBorder="1" applyAlignment="1" applyProtection="1">
      <alignment horizontal="center" wrapText="1"/>
    </xf>
    <xf numFmtId="164" fontId="47" fillId="12" borderId="5" xfId="0" applyNumberFormat="1" applyFont="1" applyFill="1" applyBorder="1" applyAlignment="1">
      <alignment horizontal="center" wrapText="1"/>
    </xf>
    <xf numFmtId="164" fontId="47" fillId="6" borderId="5" xfId="0" applyNumberFormat="1" applyFont="1" applyFill="1" applyBorder="1" applyAlignment="1">
      <alignment horizontal="center" wrapText="1"/>
    </xf>
    <xf numFmtId="0" fontId="47" fillId="6" borderId="5" xfId="0" applyFont="1" applyFill="1" applyBorder="1" applyAlignment="1">
      <alignment horizontal="center" wrapText="1"/>
    </xf>
    <xf numFmtId="164" fontId="47" fillId="12" borderId="9" xfId="0" applyNumberFormat="1" applyFont="1" applyFill="1" applyBorder="1" applyAlignment="1">
      <alignment horizontal="center" wrapText="1"/>
    </xf>
    <xf numFmtId="164" fontId="48" fillId="6" borderId="5" xfId="0" applyNumberFormat="1" applyFont="1" applyFill="1" applyBorder="1" applyAlignment="1">
      <alignment horizontal="center" wrapText="1"/>
    </xf>
    <xf numFmtId="164" fontId="45" fillId="12" borderId="5" xfId="0" applyNumberFormat="1" applyFont="1" applyFill="1" applyBorder="1" applyAlignment="1">
      <alignment horizontal="center" wrapText="1"/>
    </xf>
    <xf numFmtId="167" fontId="48" fillId="6" borderId="5" xfId="0" applyNumberFormat="1" applyFont="1" applyFill="1" applyBorder="1" applyAlignment="1">
      <alignment horizontal="center" wrapText="1"/>
    </xf>
    <xf numFmtId="167" fontId="46" fillId="3" borderId="9" xfId="0" applyNumberFormat="1" applyFont="1" applyFill="1" applyBorder="1" applyAlignment="1">
      <alignment horizontal="center" wrapText="1"/>
    </xf>
    <xf numFmtId="167" fontId="45" fillId="12" borderId="5" xfId="0" applyNumberFormat="1" applyFont="1" applyFill="1" applyBorder="1" applyAlignment="1">
      <alignment horizontal="center" wrapText="1"/>
    </xf>
    <xf numFmtId="167" fontId="47" fillId="4" borderId="9" xfId="0" applyNumberFormat="1" applyFont="1" applyFill="1" applyBorder="1" applyAlignment="1">
      <alignment horizontal="center" wrapText="1"/>
    </xf>
    <xf numFmtId="167" fontId="47" fillId="4" borderId="5" xfId="0" applyNumberFormat="1" applyFont="1" applyFill="1" applyBorder="1" applyAlignment="1">
      <alignment horizontal="center" wrapText="1"/>
    </xf>
    <xf numFmtId="10" fontId="47" fillId="4" borderId="5" xfId="0" applyNumberFormat="1" applyFont="1" applyFill="1" applyBorder="1" applyAlignment="1">
      <alignment horizontal="center" wrapText="1"/>
    </xf>
    <xf numFmtId="165" fontId="47" fillId="4" borderId="10" xfId="0" applyNumberFormat="1" applyFont="1" applyFill="1" applyBorder="1" applyAlignment="1">
      <alignment horizontal="center" wrapText="1"/>
    </xf>
    <xf numFmtId="167" fontId="48" fillId="4" borderId="9" xfId="0" applyNumberFormat="1" applyFont="1" applyFill="1" applyBorder="1" applyAlignment="1">
      <alignment horizontal="center" wrapText="1"/>
    </xf>
    <xf numFmtId="167" fontId="48" fillId="4" borderId="5" xfId="0" applyNumberFormat="1" applyFont="1" applyFill="1" applyBorder="1" applyAlignment="1">
      <alignment horizontal="center" wrapText="1"/>
    </xf>
    <xf numFmtId="167" fontId="44" fillId="4" borderId="5" xfId="0" applyNumberFormat="1" applyFont="1" applyFill="1" applyBorder="1" applyAlignment="1">
      <alignment horizontal="center" wrapText="1"/>
    </xf>
    <xf numFmtId="165" fontId="45" fillId="4" borderId="10" xfId="0" applyNumberFormat="1" applyFont="1" applyFill="1" applyBorder="1" applyAlignment="1">
      <alignment horizontal="center" wrapText="1"/>
    </xf>
    <xf numFmtId="165" fontId="44" fillId="4" borderId="5" xfId="0" applyNumberFormat="1" applyFont="1" applyFill="1" applyBorder="1" applyAlignment="1">
      <alignment horizontal="center" wrapText="1"/>
    </xf>
    <xf numFmtId="167" fontId="50" fillId="6" borderId="5" xfId="0" applyNumberFormat="1" applyFont="1" applyFill="1" applyBorder="1" applyAlignment="1">
      <alignment horizontal="center" wrapText="1"/>
    </xf>
    <xf numFmtId="167" fontId="47" fillId="4" borderId="9" xfId="0" applyNumberFormat="1" applyFont="1" applyFill="1" applyBorder="1" applyAlignment="1" applyProtection="1">
      <alignment horizontal="center" wrapText="1"/>
    </xf>
    <xf numFmtId="167" fontId="47" fillId="4" borderId="5" xfId="0" applyNumberFormat="1" applyFont="1" applyFill="1" applyBorder="1" applyAlignment="1" applyProtection="1">
      <alignment horizontal="center" wrapText="1"/>
    </xf>
    <xf numFmtId="165" fontId="45" fillId="4" borderId="5" xfId="0" applyNumberFormat="1" applyFont="1" applyFill="1" applyBorder="1" applyAlignment="1">
      <alignment horizontal="center" wrapText="1"/>
    </xf>
    <xf numFmtId="167" fontId="45" fillId="4" borderId="5" xfId="0" applyNumberFormat="1" applyFont="1" applyFill="1" applyBorder="1" applyAlignment="1">
      <alignment horizontal="center" wrapText="1"/>
    </xf>
    <xf numFmtId="167" fontId="44" fillId="6" borderId="5" xfId="0" applyNumberFormat="1" applyFont="1" applyFill="1" applyBorder="1" applyAlignment="1" applyProtection="1">
      <alignment horizontal="center" wrapText="1"/>
    </xf>
    <xf numFmtId="167" fontId="50" fillId="6" borderId="5" xfId="0" applyNumberFormat="1" applyFont="1" applyFill="1" applyBorder="1" applyAlignment="1" applyProtection="1">
      <alignment horizontal="center" wrapText="1"/>
    </xf>
    <xf numFmtId="165" fontId="44" fillId="2" borderId="5" xfId="0" applyNumberFormat="1" applyFont="1" applyFill="1" applyBorder="1" applyAlignment="1">
      <alignment horizontal="center" wrapText="1"/>
    </xf>
    <xf numFmtId="167" fontId="44" fillId="2" borderId="5" xfId="0" applyNumberFormat="1" applyFont="1" applyFill="1" applyBorder="1" applyAlignment="1">
      <alignment horizontal="center" wrapText="1"/>
    </xf>
    <xf numFmtId="165" fontId="47" fillId="4" borderId="5" xfId="0" applyNumberFormat="1" applyFont="1" applyFill="1" applyBorder="1" applyAlignment="1">
      <alignment horizontal="center" wrapText="1"/>
    </xf>
    <xf numFmtId="167" fontId="44" fillId="3" borderId="9" xfId="0" applyNumberFormat="1" applyFont="1" applyFill="1" applyBorder="1" applyAlignment="1" applyProtection="1">
      <alignment horizontal="center" wrapText="1"/>
    </xf>
    <xf numFmtId="167" fontId="44" fillId="3" borderId="5" xfId="0" applyNumberFormat="1" applyFont="1" applyFill="1" applyBorder="1" applyAlignment="1" applyProtection="1">
      <alignment horizontal="center" wrapText="1"/>
    </xf>
    <xf numFmtId="10" fontId="44" fillId="2" borderId="5" xfId="0" applyNumberFormat="1" applyFont="1" applyFill="1" applyBorder="1" applyAlignment="1">
      <alignment horizontal="center" wrapText="1"/>
    </xf>
    <xf numFmtId="168" fontId="44" fillId="2" borderId="5" xfId="0" applyNumberFormat="1" applyFont="1" applyFill="1" applyBorder="1" applyAlignment="1">
      <alignment horizontal="center" wrapText="1"/>
    </xf>
    <xf numFmtId="167" fontId="50" fillId="3" borderId="5" xfId="0" applyNumberFormat="1" applyFont="1" applyFill="1" applyBorder="1" applyAlignment="1">
      <alignment horizontal="center" wrapText="1"/>
    </xf>
    <xf numFmtId="167" fontId="50" fillId="6" borderId="5" xfId="0" applyNumberFormat="1" applyFont="1" applyFill="1" applyBorder="1" applyAlignment="1" applyProtection="1">
      <alignment horizontal="center" wrapText="1"/>
      <protection locked="0"/>
    </xf>
    <xf numFmtId="167" fontId="44" fillId="6" borderId="5" xfId="0" applyNumberFormat="1" applyFont="1" applyFill="1" applyBorder="1" applyAlignment="1" applyProtection="1">
      <alignment horizontal="center" wrapText="1"/>
      <protection locked="0"/>
    </xf>
    <xf numFmtId="167" fontId="48" fillId="4" borderId="9" xfId="0" applyNumberFormat="1" applyFont="1" applyFill="1" applyBorder="1" applyAlignment="1" applyProtection="1">
      <alignment horizontal="center" wrapText="1"/>
      <protection locked="0"/>
    </xf>
    <xf numFmtId="167" fontId="48" fillId="4" borderId="5" xfId="0" applyNumberFormat="1" applyFont="1" applyFill="1" applyBorder="1" applyAlignment="1" applyProtection="1">
      <alignment horizontal="center" wrapText="1"/>
      <protection locked="0"/>
    </xf>
    <xf numFmtId="165" fontId="47" fillId="2" borderId="5" xfId="0" applyNumberFormat="1" applyFont="1" applyFill="1" applyBorder="1" applyAlignment="1">
      <alignment horizontal="center" wrapText="1"/>
    </xf>
    <xf numFmtId="167" fontId="47" fillId="2" borderId="5" xfId="0" applyNumberFormat="1" applyFont="1" applyFill="1" applyBorder="1" applyAlignment="1">
      <alignment horizontal="center" wrapText="1"/>
    </xf>
    <xf numFmtId="167" fontId="44" fillId="6" borderId="12" xfId="0" applyNumberFormat="1" applyFont="1" applyFill="1" applyBorder="1" applyAlignment="1" applyProtection="1">
      <alignment horizontal="center" wrapText="1"/>
    </xf>
    <xf numFmtId="165" fontId="44" fillId="2" borderId="12" xfId="0" applyNumberFormat="1" applyFont="1" applyFill="1" applyBorder="1" applyAlignment="1">
      <alignment horizontal="center" wrapText="1"/>
    </xf>
    <xf numFmtId="167" fontId="44" fillId="2" borderId="12" xfId="0" applyNumberFormat="1" applyFont="1" applyFill="1" applyBorder="1" applyAlignment="1">
      <alignment horizontal="center" wrapText="1"/>
    </xf>
    <xf numFmtId="165" fontId="44" fillId="2" borderId="13" xfId="0" applyNumberFormat="1" applyFont="1" applyFill="1" applyBorder="1" applyAlignment="1">
      <alignment horizontal="center" wrapText="1"/>
    </xf>
    <xf numFmtId="167" fontId="44" fillId="3" borderId="12" xfId="0" applyNumberFormat="1" applyFont="1" applyFill="1" applyBorder="1" applyAlignment="1" applyProtection="1">
      <alignment horizontal="center" wrapText="1"/>
    </xf>
    <xf numFmtId="167" fontId="44" fillId="3" borderId="12" xfId="0" applyNumberFormat="1" applyFont="1" applyFill="1" applyBorder="1" applyAlignment="1">
      <alignment horizontal="center" wrapText="1"/>
    </xf>
    <xf numFmtId="167" fontId="44" fillId="6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Alignment="1">
      <alignment wrapText="1"/>
    </xf>
    <xf numFmtId="49" fontId="36" fillId="0" borderId="10" xfId="0" applyNumberFormat="1" applyFont="1" applyFill="1" applyBorder="1" applyAlignment="1" applyProtection="1">
      <alignment horizontal="justify" wrapText="1"/>
      <protection locked="0"/>
    </xf>
    <xf numFmtId="49" fontId="39" fillId="0" borderId="5" xfId="0" applyNumberFormat="1" applyFont="1" applyFill="1" applyBorder="1" applyAlignment="1" applyProtection="1">
      <alignment horizontal="center" wrapText="1"/>
      <protection locked="0"/>
    </xf>
    <xf numFmtId="1" fontId="39" fillId="0" borderId="5" xfId="0" applyNumberFormat="1" applyFont="1" applyFill="1" applyBorder="1" applyAlignment="1" applyProtection="1">
      <alignment horizontal="center" wrapText="1"/>
      <protection locked="0"/>
    </xf>
    <xf numFmtId="0" fontId="38" fillId="0" borderId="10" xfId="0" applyFont="1" applyFill="1" applyBorder="1" applyAlignment="1" applyProtection="1">
      <alignment horizontal="left" wrapText="1"/>
      <protection locked="0"/>
    </xf>
    <xf numFmtId="0" fontId="47" fillId="0" borderId="9" xfId="0" applyFont="1" applyFill="1" applyBorder="1" applyAlignment="1">
      <alignment horizontal="center" wrapText="1"/>
    </xf>
    <xf numFmtId="164" fontId="47" fillId="0" borderId="5" xfId="0" applyNumberFormat="1" applyFont="1" applyFill="1" applyBorder="1" applyAlignment="1">
      <alignment horizontal="center" wrapText="1"/>
    </xf>
    <xf numFmtId="10" fontId="47" fillId="0" borderId="5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 horizontal="center" wrapText="1"/>
    </xf>
    <xf numFmtId="167" fontId="47" fillId="0" borderId="9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38" fillId="0" borderId="10" xfId="0" applyFont="1" applyFill="1" applyBorder="1" applyAlignment="1" applyProtection="1">
      <alignment horizontal="justify" wrapText="1"/>
      <protection locked="0"/>
    </xf>
    <xf numFmtId="167" fontId="48" fillId="0" borderId="9" xfId="0" applyNumberFormat="1" applyFont="1" applyFill="1" applyBorder="1" applyAlignment="1">
      <alignment horizontal="center" wrapText="1"/>
    </xf>
    <xf numFmtId="167" fontId="48" fillId="0" borderId="5" xfId="0" applyNumberFormat="1" applyFont="1" applyFill="1" applyBorder="1" applyAlignment="1">
      <alignment horizontal="center" wrapText="1"/>
    </xf>
    <xf numFmtId="0" fontId="48" fillId="12" borderId="5" xfId="0" applyFont="1" applyFill="1" applyBorder="1" applyAlignment="1">
      <alignment horizontal="center" wrapText="1"/>
    </xf>
    <xf numFmtId="0" fontId="48" fillId="6" borderId="5" xfId="0" applyFont="1" applyFill="1" applyBorder="1" applyAlignment="1">
      <alignment horizontal="center" wrapText="1"/>
    </xf>
    <xf numFmtId="167" fontId="47" fillId="4" borderId="9" xfId="0" applyNumberFormat="1" applyFont="1" applyFill="1" applyBorder="1" applyAlignment="1" applyProtection="1">
      <alignment horizontal="center" wrapText="1"/>
      <protection locked="0"/>
    </xf>
    <xf numFmtId="167" fontId="47" fillId="4" borderId="5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>
      <alignment wrapText="1"/>
    </xf>
    <xf numFmtId="168" fontId="45" fillId="0" borderId="5" xfId="0" applyNumberFormat="1" applyFont="1" applyFill="1" applyBorder="1" applyAlignment="1">
      <alignment horizontal="center" wrapText="1"/>
    </xf>
    <xf numFmtId="0" fontId="37" fillId="3" borderId="9" xfId="0" applyFont="1" applyFill="1" applyBorder="1" applyAlignment="1"/>
    <xf numFmtId="0" fontId="55" fillId="4" borderId="9" xfId="0" applyFont="1" applyFill="1" applyBorder="1" applyAlignment="1"/>
    <xf numFmtId="0" fontId="56" fillId="0" borderId="9" xfId="0" applyFont="1" applyFill="1" applyBorder="1" applyAlignment="1">
      <alignment horizontal="center"/>
    </xf>
    <xf numFmtId="0" fontId="53" fillId="3" borderId="10" xfId="0" applyFont="1" applyFill="1" applyBorder="1" applyAlignment="1" applyProtection="1">
      <alignment horizontal="left" wrapText="1"/>
      <protection locked="0"/>
    </xf>
    <xf numFmtId="0" fontId="39" fillId="4" borderId="9" xfId="0" applyFont="1" applyFill="1" applyBorder="1" applyAlignment="1"/>
    <xf numFmtId="0" fontId="39" fillId="4" borderId="5" xfId="0" applyFont="1" applyFill="1" applyBorder="1" applyAlignment="1">
      <alignment horizontal="center"/>
    </xf>
    <xf numFmtId="49" fontId="39" fillId="4" borderId="5" xfId="0" applyNumberFormat="1" applyFont="1" applyFill="1" applyBorder="1" applyAlignment="1">
      <alignment horizontal="center" wrapText="1"/>
    </xf>
    <xf numFmtId="0" fontId="57" fillId="4" borderId="10" xfId="0" applyFont="1" applyFill="1" applyBorder="1" applyAlignment="1">
      <alignment horizontal="left" wrapText="1"/>
    </xf>
    <xf numFmtId="165" fontId="48" fillId="4" borderId="5" xfId="0" applyNumberFormat="1" applyFont="1" applyFill="1" applyBorder="1" applyAlignment="1">
      <alignment horizontal="center" wrapText="1"/>
    </xf>
    <xf numFmtId="165" fontId="48" fillId="4" borderId="10" xfId="0" applyNumberFormat="1" applyFont="1" applyFill="1" applyBorder="1" applyAlignment="1">
      <alignment horizontal="center" wrapText="1"/>
    </xf>
    <xf numFmtId="167" fontId="50" fillId="4" borderId="5" xfId="0" applyNumberFormat="1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right" wrapText="1"/>
    </xf>
    <xf numFmtId="0" fontId="58" fillId="0" borderId="0" xfId="0" applyFont="1" applyFill="1" applyBorder="1" applyAlignment="1">
      <alignment wrapText="1"/>
    </xf>
    <xf numFmtId="0" fontId="58" fillId="0" borderId="3" xfId="0" applyFont="1" applyFill="1" applyBorder="1" applyAlignment="1">
      <alignment wrapText="1"/>
    </xf>
    <xf numFmtId="0" fontId="58" fillId="0" borderId="3" xfId="0" applyFont="1" applyFill="1" applyBorder="1"/>
    <xf numFmtId="169" fontId="44" fillId="2" borderId="5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65" fontId="44" fillId="4" borderId="10" xfId="0" applyNumberFormat="1" applyFont="1" applyFill="1" applyBorder="1" applyAlignment="1">
      <alignment horizontal="center" wrapText="1"/>
    </xf>
    <xf numFmtId="0" fontId="48" fillId="12" borderId="9" xfId="0" applyFont="1" applyFill="1" applyBorder="1" applyAlignment="1">
      <alignment horizontal="center" wrapText="1"/>
    </xf>
    <xf numFmtId="0" fontId="38" fillId="12" borderId="5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 wrapText="1"/>
    </xf>
    <xf numFmtId="168" fontId="44" fillId="0" borderId="5" xfId="0" applyNumberFormat="1" applyFont="1" applyFill="1" applyBorder="1" applyAlignment="1">
      <alignment horizontal="center" wrapText="1"/>
    </xf>
    <xf numFmtId="0" fontId="2" fillId="14" borderId="0" xfId="0" applyFont="1" applyFill="1" applyAlignment="1">
      <alignment wrapText="1"/>
    </xf>
    <xf numFmtId="0" fontId="30" fillId="14" borderId="0" xfId="0" applyFont="1" applyFill="1" applyBorder="1" applyAlignment="1">
      <alignment horizontal="center" wrapText="1"/>
    </xf>
    <xf numFmtId="0" fontId="30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165" fontId="2" fillId="14" borderId="0" xfId="0" applyNumberFormat="1" applyFont="1" applyFill="1" applyAlignment="1">
      <alignment horizontal="center" wrapText="1"/>
    </xf>
    <xf numFmtId="167" fontId="2" fillId="14" borderId="0" xfId="0" applyNumberFormat="1" applyFont="1" applyFill="1" applyAlignment="1">
      <alignment horizontal="center" wrapText="1"/>
    </xf>
    <xf numFmtId="0" fontId="2" fillId="16" borderId="0" xfId="0" applyFont="1" applyFill="1" applyAlignment="1">
      <alignment wrapText="1"/>
    </xf>
    <xf numFmtId="0" fontId="30" fillId="16" borderId="0" xfId="0" applyFont="1" applyFill="1" applyBorder="1" applyAlignment="1">
      <alignment horizontal="center" wrapText="1"/>
    </xf>
    <xf numFmtId="0" fontId="30" fillId="16" borderId="0" xfId="0" applyFont="1" applyFill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165" fontId="2" fillId="16" borderId="0" xfId="0" applyNumberFormat="1" applyFont="1" applyFill="1" applyAlignment="1">
      <alignment horizontal="center" wrapText="1"/>
    </xf>
    <xf numFmtId="4" fontId="2" fillId="16" borderId="0" xfId="0" applyNumberFormat="1" applyFont="1" applyFill="1" applyAlignment="1">
      <alignment horizontal="center" wrapText="1"/>
    </xf>
    <xf numFmtId="167" fontId="2" fillId="16" borderId="0" xfId="0" applyNumberFormat="1" applyFont="1" applyFill="1" applyAlignment="1">
      <alignment horizontal="center" wrapText="1"/>
    </xf>
    <xf numFmtId="0" fontId="2" fillId="15" borderId="0" xfId="0" applyFont="1" applyFill="1"/>
    <xf numFmtId="0" fontId="2" fillId="15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vertical="center" wrapText="1"/>
    </xf>
    <xf numFmtId="167" fontId="47" fillId="12" borderId="9" xfId="0" applyNumberFormat="1" applyFont="1" applyFill="1" applyBorder="1" applyAlignment="1" applyProtection="1">
      <alignment horizontal="center" wrapText="1"/>
    </xf>
    <xf numFmtId="167" fontId="47" fillId="12" borderId="5" xfId="0" applyNumberFormat="1" applyFont="1" applyFill="1" applyBorder="1" applyAlignment="1" applyProtection="1">
      <alignment horizontal="center" wrapText="1"/>
    </xf>
    <xf numFmtId="0" fontId="47" fillId="12" borderId="5" xfId="0" applyFont="1" applyFill="1" applyBorder="1" applyAlignment="1">
      <alignment horizontal="center" wrapText="1"/>
    </xf>
    <xf numFmtId="0" fontId="47" fillId="12" borderId="9" xfId="0" applyFont="1" applyFill="1" applyBorder="1" applyAlignment="1">
      <alignment horizontal="center" wrapText="1"/>
    </xf>
    <xf numFmtId="164" fontId="47" fillId="6" borderId="5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119"/>
  <sheetViews>
    <sheetView showZeros="0" tabSelected="1" showOutlineSymbols="0" topLeftCell="A2" zoomScale="80" zoomScaleNormal="80" zoomScaleSheetLayoutView="10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L9" sqref="L9"/>
    </sheetView>
  </sheetViews>
  <sheetFormatPr defaultColWidth="9.140625" defaultRowHeight="12.75"/>
  <cols>
    <col min="1" max="1" width="4.28515625" style="7" customWidth="1"/>
    <col min="2" max="2" width="8" style="1" hidden="1" customWidth="1"/>
    <col min="3" max="4" width="6.140625" style="1" customWidth="1"/>
    <col min="5" max="5" width="49.28515625" style="9" customWidth="1"/>
    <col min="6" max="6" width="14.28515625" style="23" customWidth="1"/>
    <col min="7" max="7" width="14.42578125" style="23" customWidth="1"/>
    <col min="8" max="8" width="13.28515625" style="73" customWidth="1"/>
    <col min="9" max="9" width="11.7109375" style="9" customWidth="1"/>
    <col min="10" max="10" width="13.42578125" style="9" customWidth="1"/>
    <col min="11" max="11" width="11.7109375" style="118" customWidth="1"/>
    <col min="12" max="12" width="13.28515625" style="28" customWidth="1"/>
    <col min="13" max="13" width="13.28515625" style="119" customWidth="1"/>
    <col min="14" max="14" width="13.28515625" style="28" customWidth="1"/>
    <col min="15" max="15" width="13.28515625" style="119" customWidth="1"/>
    <col min="16" max="16" width="14.28515625" style="120" customWidth="1"/>
    <col min="17" max="17" width="11.42578125" style="28" customWidth="1"/>
    <col min="18" max="18" width="13.28515625" style="28" customWidth="1"/>
    <col min="19" max="19" width="13.28515625" style="52" customWidth="1"/>
    <col min="20" max="21" width="13.28515625" style="28" customWidth="1"/>
    <col min="22" max="22" width="13.42578125" style="9" customWidth="1"/>
    <col min="23" max="23" width="11.7109375" style="9" customWidth="1"/>
    <col min="24" max="186" width="9.140625" style="40"/>
    <col min="187" max="196" width="9.140625" style="9"/>
    <col min="197" max="16384" width="9.140625" style="2"/>
  </cols>
  <sheetData>
    <row r="1" spans="1:196" s="3" customFormat="1" ht="70.150000000000006" customHeight="1">
      <c r="A1" s="434" t="s">
        <v>314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192" t="s">
        <v>203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</row>
    <row r="2" spans="1:196" s="17" customFormat="1" ht="25.5" customHeight="1">
      <c r="A2" s="435" t="s">
        <v>0</v>
      </c>
      <c r="B2" s="437" t="s">
        <v>112</v>
      </c>
      <c r="C2" s="439" t="s">
        <v>216</v>
      </c>
      <c r="D2" s="437" t="s">
        <v>51</v>
      </c>
      <c r="E2" s="441" t="s">
        <v>55</v>
      </c>
      <c r="F2" s="443" t="s">
        <v>1</v>
      </c>
      <c r="G2" s="444"/>
      <c r="H2" s="444"/>
      <c r="I2" s="444"/>
      <c r="J2" s="444"/>
      <c r="K2" s="445"/>
      <c r="L2" s="446" t="s">
        <v>2</v>
      </c>
      <c r="M2" s="447"/>
      <c r="N2" s="447"/>
      <c r="O2" s="447"/>
      <c r="P2" s="447"/>
      <c r="Q2" s="448"/>
      <c r="R2" s="449" t="s">
        <v>3</v>
      </c>
      <c r="S2" s="450"/>
      <c r="T2" s="450"/>
      <c r="U2" s="450"/>
      <c r="V2" s="450"/>
      <c r="W2" s="451"/>
    </row>
    <row r="3" spans="1:196" s="17" customFormat="1" ht="12.75" customHeight="1">
      <c r="A3" s="436"/>
      <c r="B3" s="438"/>
      <c r="C3" s="440"/>
      <c r="D3" s="438"/>
      <c r="E3" s="442"/>
      <c r="F3" s="452" t="s">
        <v>204</v>
      </c>
      <c r="G3" s="457" t="s">
        <v>315</v>
      </c>
      <c r="H3" s="458" t="s">
        <v>316</v>
      </c>
      <c r="I3" s="456" t="s">
        <v>4</v>
      </c>
      <c r="J3" s="456" t="s">
        <v>307</v>
      </c>
      <c r="K3" s="453" t="s">
        <v>39</v>
      </c>
      <c r="L3" s="452" t="s">
        <v>204</v>
      </c>
      <c r="M3" s="456" t="s">
        <v>163</v>
      </c>
      <c r="N3" s="457" t="str">
        <f>G3</f>
        <v>затверджено на 01.09.2020</v>
      </c>
      <c r="O3" s="458" t="str">
        <f>H3</f>
        <v>виконано станом на 01.09.2020</v>
      </c>
      <c r="P3" s="456" t="s">
        <v>308</v>
      </c>
      <c r="Q3" s="453" t="s">
        <v>39</v>
      </c>
      <c r="R3" s="452" t="s">
        <v>204</v>
      </c>
      <c r="S3" s="456" t="s">
        <v>163</v>
      </c>
      <c r="T3" s="457" t="str">
        <f>G3</f>
        <v>затверджено на 01.09.2020</v>
      </c>
      <c r="U3" s="458" t="str">
        <f>H3</f>
        <v>виконано станом на 01.09.2020</v>
      </c>
      <c r="V3" s="456" t="s">
        <v>309</v>
      </c>
      <c r="W3" s="453" t="s">
        <v>39</v>
      </c>
    </row>
    <row r="4" spans="1:196" s="17" customFormat="1" ht="57" customHeight="1">
      <c r="A4" s="436"/>
      <c r="B4" s="438"/>
      <c r="C4" s="440"/>
      <c r="D4" s="438"/>
      <c r="E4" s="442"/>
      <c r="F4" s="452"/>
      <c r="G4" s="457"/>
      <c r="H4" s="458"/>
      <c r="I4" s="456"/>
      <c r="J4" s="456"/>
      <c r="K4" s="454"/>
      <c r="L4" s="452"/>
      <c r="M4" s="456"/>
      <c r="N4" s="457"/>
      <c r="O4" s="458"/>
      <c r="P4" s="456"/>
      <c r="Q4" s="454"/>
      <c r="R4" s="452"/>
      <c r="S4" s="456"/>
      <c r="T4" s="457"/>
      <c r="U4" s="458"/>
      <c r="V4" s="456"/>
      <c r="W4" s="454"/>
    </row>
    <row r="5" spans="1:196" s="20" customFormat="1" ht="18.75" customHeight="1">
      <c r="A5" s="219">
        <v>1</v>
      </c>
      <c r="B5" s="218">
        <v>2</v>
      </c>
      <c r="C5" s="218">
        <v>2</v>
      </c>
      <c r="D5" s="218">
        <v>3</v>
      </c>
      <c r="E5" s="220">
        <v>4</v>
      </c>
      <c r="F5" s="221">
        <v>5</v>
      </c>
      <c r="G5" s="222">
        <v>6</v>
      </c>
      <c r="H5" s="128">
        <v>7</v>
      </c>
      <c r="I5" s="218">
        <v>8</v>
      </c>
      <c r="J5" s="218">
        <v>9</v>
      </c>
      <c r="K5" s="220">
        <v>10</v>
      </c>
      <c r="L5" s="221">
        <v>11</v>
      </c>
      <c r="M5" s="222">
        <v>12</v>
      </c>
      <c r="N5" s="222">
        <v>13</v>
      </c>
      <c r="O5" s="128">
        <v>14</v>
      </c>
      <c r="P5" s="218">
        <v>15</v>
      </c>
      <c r="Q5" s="220">
        <v>16</v>
      </c>
      <c r="R5" s="219">
        <v>17</v>
      </c>
      <c r="S5" s="218">
        <v>18</v>
      </c>
      <c r="T5" s="218">
        <v>19</v>
      </c>
      <c r="U5" s="128">
        <v>20</v>
      </c>
      <c r="V5" s="218">
        <v>21</v>
      </c>
      <c r="W5" s="220">
        <v>22</v>
      </c>
    </row>
    <row r="6" spans="1:196" s="16" customFormat="1" ht="29.25" customHeight="1">
      <c r="A6" s="155"/>
      <c r="B6" s="129"/>
      <c r="C6" s="129"/>
      <c r="D6" s="129"/>
      <c r="E6" s="156" t="s">
        <v>5</v>
      </c>
      <c r="F6" s="276">
        <f>SUM(F124)</f>
        <v>505799.40000000008</v>
      </c>
      <c r="G6" s="277">
        <f>SUM(G124)</f>
        <v>354603.50000000012</v>
      </c>
      <c r="H6" s="278">
        <f>SUM(H124)</f>
        <v>323468.40000000008</v>
      </c>
      <c r="I6" s="279">
        <v>1</v>
      </c>
      <c r="J6" s="277">
        <f>H6-G6</f>
        <v>-31135.100000000035</v>
      </c>
      <c r="K6" s="280">
        <f>H6/G6</f>
        <v>0.91219742613933585</v>
      </c>
      <c r="L6" s="276">
        <f>SUM(L124)</f>
        <v>127596.5</v>
      </c>
      <c r="M6" s="277">
        <f>SUM(M124)</f>
        <v>132958.39999999997</v>
      </c>
      <c r="N6" s="277">
        <f>SUM(N124)</f>
        <v>122020.90000000001</v>
      </c>
      <c r="O6" s="278">
        <f>SUM(O124)</f>
        <v>63144.9</v>
      </c>
      <c r="P6" s="277">
        <f>O6-N6</f>
        <v>-58876.000000000007</v>
      </c>
      <c r="Q6" s="280">
        <f>O6/N6</f>
        <v>0.51749249513812801</v>
      </c>
      <c r="R6" s="276">
        <f>SUM(R124)</f>
        <v>633395.90000000014</v>
      </c>
      <c r="S6" s="248">
        <f>SUM(S124)</f>
        <v>638757.80000000005</v>
      </c>
      <c r="T6" s="248">
        <f>SUM(T124)</f>
        <v>476624.4</v>
      </c>
      <c r="U6" s="278">
        <f>SUM(U124)</f>
        <v>386613.30000000005</v>
      </c>
      <c r="V6" s="277">
        <f>U6-T6</f>
        <v>-90011.099999999977</v>
      </c>
      <c r="W6" s="280">
        <f>U6/T6</f>
        <v>0.81114877878681835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</row>
    <row r="7" spans="1:196" s="11" customFormat="1" ht="37.15" customHeight="1">
      <c r="A7" s="232"/>
      <c r="B7" s="233"/>
      <c r="C7" s="233"/>
      <c r="D7" s="233"/>
      <c r="E7" s="234" t="s">
        <v>285</v>
      </c>
      <c r="F7" s="281">
        <f>SUM(F13,F16,F28,F29,F31,F32,F33,F34,F35,F36,F38:F39,F46,F49,F50,F54,F55,F58,F70,F80,F88,F92,F98,F100,F101,F102,F110,F111)</f>
        <v>95340.300000000032</v>
      </c>
      <c r="G7" s="282">
        <f t="shared" ref="G7:H7" si="0">SUM(G13,G16,G28,G29,G31,G32,G33,G34,G35,G36,G38:G39,G46,G49,G50,G54,G55,G58,G70,G80,G88,G92,G98,G100,G101,G102,G110,G111)</f>
        <v>66486.700000000012</v>
      </c>
      <c r="H7" s="278">
        <f t="shared" si="0"/>
        <v>64704.80000000001</v>
      </c>
      <c r="I7" s="283">
        <f>H7/$H$6</f>
        <v>0.200034377392042</v>
      </c>
      <c r="J7" s="282">
        <f>H7-G7</f>
        <v>-1781.9000000000015</v>
      </c>
      <c r="K7" s="284">
        <f t="shared" ref="K7" si="1">H7/G7</f>
        <v>0.97319915110841715</v>
      </c>
      <c r="L7" s="281">
        <f>SUM(L13,L16,L28,L29,L31,L32,L33,L34,L35,L36,L38:L39,L46,L49,L50,L54,L55,L58,L70,L80,L88,L92,L98,L100,L101,L102,L110,L111)</f>
        <v>2986.1</v>
      </c>
      <c r="M7" s="282">
        <f t="shared" ref="M7:O7" si="2">SUM(M13,M16,M28,M29,M31,M32,M33,M34,M35,M36,M38:M39,M46,M49,M50,M54,M55,M58,M70,M80,M88,M92,M98,M100,M101,M102,M110,M111)</f>
        <v>2986.1</v>
      </c>
      <c r="N7" s="282">
        <f t="shared" si="2"/>
        <v>2986.1</v>
      </c>
      <c r="O7" s="278">
        <f t="shared" si="2"/>
        <v>1400.6000000000001</v>
      </c>
      <c r="P7" s="282">
        <f>O7-N7</f>
        <v>-1585.4999999999998</v>
      </c>
      <c r="Q7" s="284">
        <f t="shared" ref="Q7:Q70" si="3">O7/N7</f>
        <v>0.46903988479957143</v>
      </c>
      <c r="R7" s="281">
        <f>SUM(R13,R16,R28,R29,R31,R32,R33,R34,R35,R36,R38:R39,R46,R49,R50,R54,R55,R58,R70,R80,R88,R92,R98,R100,R101,R102,R110,R111)</f>
        <v>98326.400000000038</v>
      </c>
      <c r="S7" s="282">
        <f t="shared" ref="S7:U7" si="4">SUM(S13,S16,S28,S29,S31,S32,S33,S34,S35,S36,S38:S39,S46,S49,S50,S54,S55,S58,S70,S80,S88,S92,S98,S100,S101,S102,S110,S111)</f>
        <v>98326.400000000038</v>
      </c>
      <c r="T7" s="282">
        <f t="shared" si="4"/>
        <v>69472.800000000003</v>
      </c>
      <c r="U7" s="278">
        <f t="shared" si="4"/>
        <v>66105.399999999994</v>
      </c>
      <c r="V7" s="282">
        <f>U7-T7</f>
        <v>-3367.4000000000087</v>
      </c>
      <c r="W7" s="284">
        <f>U7/T7</f>
        <v>0.95152923158415947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</row>
    <row r="8" spans="1:196" s="16" customFormat="1" ht="33.6" customHeight="1">
      <c r="A8" s="390">
        <v>1</v>
      </c>
      <c r="B8" s="130" t="s">
        <v>6</v>
      </c>
      <c r="C8" s="130" t="s">
        <v>114</v>
      </c>
      <c r="D8" s="130"/>
      <c r="E8" s="157" t="s">
        <v>98</v>
      </c>
      <c r="F8" s="276">
        <f>SUM(F14:F24,F9:F12)</f>
        <v>26257.8</v>
      </c>
      <c r="G8" s="277">
        <f>SUM(G14:G24,G9:G12)</f>
        <v>17646.300000000003</v>
      </c>
      <c r="H8" s="278">
        <f>SUM(H14:H24,H9:H12)</f>
        <v>14015.300000000001</v>
      </c>
      <c r="I8" s="249">
        <f t="shared" ref="I8:I37" si="5">H8/$H$6</f>
        <v>4.3328189090495385E-2</v>
      </c>
      <c r="J8" s="248">
        <f t="shared" ref="J8:J71" si="6">H8-G8</f>
        <v>-3631.0000000000018</v>
      </c>
      <c r="K8" s="280">
        <f t="shared" ref="K8:K71" si="7">H8/G8</f>
        <v>0.79423448541620612</v>
      </c>
      <c r="L8" s="276">
        <f>SUM(L14:L24,L9:L12)</f>
        <v>198.3</v>
      </c>
      <c r="M8" s="277">
        <f>SUM(M14:M24,M9:M12)</f>
        <v>290.39999999999998</v>
      </c>
      <c r="N8" s="277">
        <f>SUM(N14:N24,N9:N12)</f>
        <v>227.2</v>
      </c>
      <c r="O8" s="278">
        <f>SUM(O14:O24,O9:O12)</f>
        <v>227.09999999999997</v>
      </c>
      <c r="P8" s="248">
        <f t="shared" ref="P8:P37" si="8">O8-N8</f>
        <v>-0.10000000000002274</v>
      </c>
      <c r="Q8" s="280">
        <f t="shared" si="3"/>
        <v>0.99955985915492951</v>
      </c>
      <c r="R8" s="276">
        <f>SUM(R14:R24,R9:R12)</f>
        <v>26456.100000000002</v>
      </c>
      <c r="S8" s="277">
        <f>SUM(S14:S24,S9:S12)</f>
        <v>26548.2</v>
      </c>
      <c r="T8" s="277">
        <f>SUM(T14:T24,T9:T12)</f>
        <v>17873.5</v>
      </c>
      <c r="U8" s="278">
        <f>SUM(U14:U24,U9:U12)</f>
        <v>14242.399999999998</v>
      </c>
      <c r="V8" s="248">
        <f t="shared" ref="V8:V37" si="9">U8-T8</f>
        <v>-3631.1000000000022</v>
      </c>
      <c r="W8" s="284">
        <f t="shared" ref="W8:W71" si="10">U8/T8</f>
        <v>0.79684449044675065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</row>
    <row r="9" spans="1:196" s="3" customFormat="1" ht="36.6" customHeight="1">
      <c r="A9" s="158"/>
      <c r="B9" s="131" t="s">
        <v>120</v>
      </c>
      <c r="C9" s="131" t="s">
        <v>121</v>
      </c>
      <c r="D9" s="132" t="s">
        <v>96</v>
      </c>
      <c r="E9" s="159" t="s">
        <v>126</v>
      </c>
      <c r="F9" s="251">
        <v>150</v>
      </c>
      <c r="G9" s="252">
        <v>108</v>
      </c>
      <c r="H9" s="285">
        <v>19.100000000000001</v>
      </c>
      <c r="I9" s="253">
        <f t="shared" si="5"/>
        <v>5.9047498921069252E-5</v>
      </c>
      <c r="J9" s="254">
        <f t="shared" si="6"/>
        <v>-88.9</v>
      </c>
      <c r="K9" s="313">
        <f t="shared" si="7"/>
        <v>0.17685185185185187</v>
      </c>
      <c r="L9" s="256"/>
      <c r="M9" s="286"/>
      <c r="N9" s="254"/>
      <c r="O9" s="287"/>
      <c r="P9" s="248">
        <f t="shared" si="8"/>
        <v>0</v>
      </c>
      <c r="Q9" s="280"/>
      <c r="R9" s="256">
        <f>SUM(F9,L9)</f>
        <v>150</v>
      </c>
      <c r="S9" s="288">
        <f t="shared" ref="S9:U61" si="11">SUM(F9,M9)</f>
        <v>150</v>
      </c>
      <c r="T9" s="254">
        <f t="shared" si="11"/>
        <v>108</v>
      </c>
      <c r="U9" s="289">
        <f t="shared" si="11"/>
        <v>19.100000000000001</v>
      </c>
      <c r="V9" s="254">
        <f t="shared" si="9"/>
        <v>-88.9</v>
      </c>
      <c r="W9" s="309">
        <f t="shared" si="10"/>
        <v>0.17685185185185187</v>
      </c>
      <c r="X9" s="44"/>
      <c r="Y9" s="44"/>
      <c r="Z9" s="410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</row>
    <row r="10" spans="1:196" s="3" customFormat="1" ht="33" customHeight="1">
      <c r="A10" s="158"/>
      <c r="B10" s="131" t="s">
        <v>124</v>
      </c>
      <c r="C10" s="131" t="s">
        <v>127</v>
      </c>
      <c r="D10" s="132" t="s">
        <v>97</v>
      </c>
      <c r="E10" s="159" t="s">
        <v>123</v>
      </c>
      <c r="F10" s="251">
        <v>103</v>
      </c>
      <c r="G10" s="252">
        <v>68.599999999999994</v>
      </c>
      <c r="H10" s="285">
        <v>40.6</v>
      </c>
      <c r="I10" s="253">
        <f t="shared" si="5"/>
        <v>1.2551457885839852E-4</v>
      </c>
      <c r="J10" s="254">
        <f t="shared" si="6"/>
        <v>-27.999999999999993</v>
      </c>
      <c r="K10" s="313">
        <f t="shared" si="7"/>
        <v>0.59183673469387765</v>
      </c>
      <c r="L10" s="258"/>
      <c r="M10" s="286"/>
      <c r="N10" s="254"/>
      <c r="O10" s="287"/>
      <c r="P10" s="248">
        <f t="shared" si="8"/>
        <v>0</v>
      </c>
      <c r="Q10" s="280"/>
      <c r="R10" s="256">
        <f>SUM(F10,L10)</f>
        <v>103</v>
      </c>
      <c r="S10" s="288">
        <f t="shared" si="11"/>
        <v>103</v>
      </c>
      <c r="T10" s="254">
        <f t="shared" si="11"/>
        <v>68.599999999999994</v>
      </c>
      <c r="U10" s="289">
        <f t="shared" si="11"/>
        <v>40.6</v>
      </c>
      <c r="V10" s="254">
        <f t="shared" si="9"/>
        <v>-27.999999999999993</v>
      </c>
      <c r="W10" s="309">
        <f t="shared" si="10"/>
        <v>0.59183673469387765</v>
      </c>
      <c r="X10" s="44"/>
      <c r="Y10" s="44"/>
      <c r="Z10" s="410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</row>
    <row r="11" spans="1:196" s="3" customFormat="1" ht="52.5" customHeight="1">
      <c r="A11" s="158"/>
      <c r="B11" s="131" t="s">
        <v>18</v>
      </c>
      <c r="C11" s="131" t="s">
        <v>122</v>
      </c>
      <c r="D11" s="132" t="s">
        <v>97</v>
      </c>
      <c r="E11" s="160" t="s">
        <v>100</v>
      </c>
      <c r="F11" s="251">
        <v>2900</v>
      </c>
      <c r="G11" s="252">
        <v>1750</v>
      </c>
      <c r="H11" s="285">
        <v>746.1</v>
      </c>
      <c r="I11" s="259">
        <f t="shared" si="5"/>
        <v>2.3065622484298308E-3</v>
      </c>
      <c r="J11" s="254">
        <f t="shared" si="6"/>
        <v>-1003.9</v>
      </c>
      <c r="K11" s="313">
        <f t="shared" si="7"/>
        <v>0.42634285714285713</v>
      </c>
      <c r="L11" s="258"/>
      <c r="M11" s="286"/>
      <c r="N11" s="254"/>
      <c r="O11" s="287"/>
      <c r="P11" s="248">
        <f t="shared" si="8"/>
        <v>0</v>
      </c>
      <c r="Q11" s="280"/>
      <c r="R11" s="256">
        <f>SUM(F11,L11)</f>
        <v>2900</v>
      </c>
      <c r="S11" s="288">
        <f>SUM(F11,M11)</f>
        <v>2900</v>
      </c>
      <c r="T11" s="254">
        <f>SUM(G11,N11)</f>
        <v>1750</v>
      </c>
      <c r="U11" s="289">
        <f>SUM(H11,O11)</f>
        <v>746.1</v>
      </c>
      <c r="V11" s="254">
        <f t="shared" si="9"/>
        <v>-1003.9</v>
      </c>
      <c r="W11" s="309">
        <f t="shared" si="10"/>
        <v>0.42634285714285713</v>
      </c>
      <c r="X11" s="44"/>
      <c r="Y11" s="44"/>
      <c r="Z11" s="410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</row>
    <row r="12" spans="1:196" s="193" customFormat="1" ht="49.9" customHeight="1">
      <c r="A12" s="158"/>
      <c r="B12" s="139" t="s">
        <v>101</v>
      </c>
      <c r="C12" s="133" t="s">
        <v>102</v>
      </c>
      <c r="D12" s="133" t="s">
        <v>97</v>
      </c>
      <c r="E12" s="159" t="s">
        <v>275</v>
      </c>
      <c r="F12" s="251">
        <v>203.6</v>
      </c>
      <c r="G12" s="252">
        <v>133.5</v>
      </c>
      <c r="H12" s="303">
        <v>133.5</v>
      </c>
      <c r="I12" s="253">
        <f t="shared" si="5"/>
        <v>4.1271419402946308E-4</v>
      </c>
      <c r="J12" s="254">
        <f t="shared" si="6"/>
        <v>0</v>
      </c>
      <c r="K12" s="313">
        <f t="shared" si="7"/>
        <v>1</v>
      </c>
      <c r="L12" s="258"/>
      <c r="M12" s="257"/>
      <c r="N12" s="254"/>
      <c r="O12" s="287"/>
      <c r="P12" s="248"/>
      <c r="Q12" s="280"/>
      <c r="R12" s="256">
        <f>SUM(F12,L12)</f>
        <v>203.6</v>
      </c>
      <c r="S12" s="254">
        <f t="shared" si="11"/>
        <v>203.6</v>
      </c>
      <c r="T12" s="254">
        <f t="shared" si="11"/>
        <v>133.5</v>
      </c>
      <c r="U12" s="289">
        <f t="shared" si="11"/>
        <v>133.5</v>
      </c>
      <c r="V12" s="254">
        <f t="shared" si="9"/>
        <v>0</v>
      </c>
      <c r="W12" s="309">
        <f t="shared" si="10"/>
        <v>1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</row>
    <row r="13" spans="1:196" s="15" customFormat="1" ht="36" customHeight="1">
      <c r="A13" s="235"/>
      <c r="B13" s="236"/>
      <c r="C13" s="237"/>
      <c r="D13" s="237"/>
      <c r="E13" s="241" t="s">
        <v>276</v>
      </c>
      <c r="F13" s="290">
        <v>203.6</v>
      </c>
      <c r="G13" s="291">
        <v>133.5</v>
      </c>
      <c r="H13" s="433">
        <v>133.5</v>
      </c>
      <c r="I13" s="292">
        <f t="shared" si="5"/>
        <v>4.1271419402946308E-4</v>
      </c>
      <c r="J13" s="293">
        <f t="shared" si="6"/>
        <v>0</v>
      </c>
      <c r="K13" s="294">
        <f t="shared" si="7"/>
        <v>1</v>
      </c>
      <c r="L13" s="295"/>
      <c r="M13" s="296"/>
      <c r="N13" s="293"/>
      <c r="O13" s="297"/>
      <c r="P13" s="298"/>
      <c r="Q13" s="284"/>
      <c r="R13" s="299">
        <f>SUM(F13,L13)</f>
        <v>203.6</v>
      </c>
      <c r="S13" s="293">
        <f t="shared" si="11"/>
        <v>203.6</v>
      </c>
      <c r="T13" s="293">
        <f t="shared" si="11"/>
        <v>133.5</v>
      </c>
      <c r="U13" s="289">
        <f>SUM(H13,O13)</f>
        <v>133.5</v>
      </c>
      <c r="V13" s="325">
        <f>U13-T13</f>
        <v>0</v>
      </c>
      <c r="W13" s="284">
        <f t="shared" si="10"/>
        <v>1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</row>
    <row r="14" spans="1:196" s="3" customFormat="1" ht="71.45" customHeight="1">
      <c r="A14" s="158"/>
      <c r="B14" s="131" t="s">
        <v>12</v>
      </c>
      <c r="C14" s="132" t="s">
        <v>104</v>
      </c>
      <c r="D14" s="132" t="s">
        <v>105</v>
      </c>
      <c r="E14" s="161" t="s">
        <v>106</v>
      </c>
      <c r="F14" s="251">
        <v>4481.7</v>
      </c>
      <c r="G14" s="252">
        <v>3162.4</v>
      </c>
      <c r="H14" s="285">
        <v>3017.1</v>
      </c>
      <c r="I14" s="259">
        <f t="shared" si="5"/>
        <v>9.3273407850658647E-3</v>
      </c>
      <c r="J14" s="254">
        <f t="shared" si="6"/>
        <v>-145.30000000000018</v>
      </c>
      <c r="K14" s="313">
        <f t="shared" si="7"/>
        <v>0.95405388312673911</v>
      </c>
      <c r="L14" s="256">
        <v>51</v>
      </c>
      <c r="M14" s="254">
        <v>82.7</v>
      </c>
      <c r="N14" s="288">
        <v>37.4</v>
      </c>
      <c r="O14" s="285">
        <v>37.4</v>
      </c>
      <c r="P14" s="254">
        <f t="shared" si="8"/>
        <v>0</v>
      </c>
      <c r="Q14" s="313">
        <f t="shared" si="3"/>
        <v>1</v>
      </c>
      <c r="R14" s="256">
        <f t="shared" ref="R14:R61" si="12">SUM(F14,L14)</f>
        <v>4532.7</v>
      </c>
      <c r="S14" s="288">
        <f t="shared" si="11"/>
        <v>4564.3999999999996</v>
      </c>
      <c r="T14" s="254">
        <f>SUM(G14,N14)</f>
        <v>3199.8</v>
      </c>
      <c r="U14" s="289">
        <f t="shared" ref="U14:U61" si="13">SUM(H14,O14)</f>
        <v>3054.5</v>
      </c>
      <c r="V14" s="254">
        <f t="shared" si="9"/>
        <v>-145.30000000000018</v>
      </c>
      <c r="W14" s="309">
        <f t="shared" si="10"/>
        <v>0.95459091193199574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</row>
    <row r="15" spans="1:196" s="3" customFormat="1" ht="37.9" customHeight="1">
      <c r="A15" s="158"/>
      <c r="B15" s="131" t="s">
        <v>40</v>
      </c>
      <c r="C15" s="131" t="s">
        <v>107</v>
      </c>
      <c r="D15" s="132" t="s">
        <v>103</v>
      </c>
      <c r="E15" s="159" t="s">
        <v>128</v>
      </c>
      <c r="F15" s="251">
        <v>9794.2000000000007</v>
      </c>
      <c r="G15" s="252">
        <v>6497.4</v>
      </c>
      <c r="H15" s="285">
        <v>5711.4</v>
      </c>
      <c r="I15" s="259">
        <f t="shared" si="5"/>
        <v>1.7656747923444759E-2</v>
      </c>
      <c r="J15" s="254">
        <f t="shared" si="6"/>
        <v>-786</v>
      </c>
      <c r="K15" s="313">
        <f t="shared" si="7"/>
        <v>0.87902853449071938</v>
      </c>
      <c r="L15" s="256">
        <v>62.3</v>
      </c>
      <c r="M15" s="288">
        <v>122.7</v>
      </c>
      <c r="N15" s="288">
        <v>104.8</v>
      </c>
      <c r="O15" s="285">
        <v>104.7</v>
      </c>
      <c r="P15" s="254">
        <f t="shared" si="8"/>
        <v>-9.9999999999994316E-2</v>
      </c>
      <c r="Q15" s="313">
        <f t="shared" si="3"/>
        <v>0.99904580152671763</v>
      </c>
      <c r="R15" s="256">
        <f t="shared" si="12"/>
        <v>9856.5</v>
      </c>
      <c r="S15" s="288">
        <f>SUM(F15,M15)</f>
        <v>9916.9000000000015</v>
      </c>
      <c r="T15" s="254">
        <f>SUM(G15,N15)</f>
        <v>6602.2</v>
      </c>
      <c r="U15" s="289">
        <f t="shared" si="13"/>
        <v>5816.0999999999995</v>
      </c>
      <c r="V15" s="254">
        <f t="shared" si="9"/>
        <v>-786.10000000000036</v>
      </c>
      <c r="W15" s="309">
        <f t="shared" si="10"/>
        <v>0.88093362818454446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</row>
    <row r="16" spans="1:196" s="33" customFormat="1" ht="34.15" hidden="1" customHeight="1">
      <c r="A16" s="235"/>
      <c r="B16" s="236"/>
      <c r="C16" s="236"/>
      <c r="D16" s="237"/>
      <c r="E16" s="238" t="s">
        <v>244</v>
      </c>
      <c r="F16" s="290"/>
      <c r="G16" s="291"/>
      <c r="H16" s="301"/>
      <c r="I16" s="302">
        <f t="shared" si="5"/>
        <v>0</v>
      </c>
      <c r="J16" s="293">
        <f t="shared" si="6"/>
        <v>0</v>
      </c>
      <c r="K16" s="313" t="e">
        <f t="shared" si="7"/>
        <v>#DIV/0!</v>
      </c>
      <c r="L16" s="295"/>
      <c r="M16" s="296"/>
      <c r="N16" s="293"/>
      <c r="O16" s="297"/>
      <c r="P16" s="282">
        <f t="shared" si="8"/>
        <v>0</v>
      </c>
      <c r="Q16" s="313" t="e">
        <f t="shared" si="3"/>
        <v>#DIV/0!</v>
      </c>
      <c r="R16" s="299">
        <f t="shared" si="12"/>
        <v>0</v>
      </c>
      <c r="S16" s="293">
        <f>SUM(F16,M16)</f>
        <v>0</v>
      </c>
      <c r="T16" s="293">
        <f>SUM(G16,N16)</f>
        <v>0</v>
      </c>
      <c r="U16" s="300">
        <f t="shared" si="13"/>
        <v>0</v>
      </c>
      <c r="V16" s="293">
        <f t="shared" si="9"/>
        <v>0</v>
      </c>
      <c r="W16" s="309" t="e">
        <f t="shared" si="10"/>
        <v>#DIV/0!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</row>
    <row r="17" spans="1:196" s="3" customFormat="1" ht="33" customHeight="1">
      <c r="A17" s="158"/>
      <c r="B17" s="132" t="s">
        <v>8</v>
      </c>
      <c r="C17" s="133" t="s">
        <v>108</v>
      </c>
      <c r="D17" s="133" t="s">
        <v>99</v>
      </c>
      <c r="E17" s="163" t="s">
        <v>109</v>
      </c>
      <c r="F17" s="251">
        <v>31</v>
      </c>
      <c r="G17" s="252">
        <v>23.5</v>
      </c>
      <c r="H17" s="303"/>
      <c r="I17" s="253">
        <f t="shared" si="5"/>
        <v>0</v>
      </c>
      <c r="J17" s="254">
        <f t="shared" si="6"/>
        <v>-23.5</v>
      </c>
      <c r="K17" s="313">
        <f t="shared" si="7"/>
        <v>0</v>
      </c>
      <c r="L17" s="258"/>
      <c r="M17" s="286"/>
      <c r="N17" s="254"/>
      <c r="O17" s="287"/>
      <c r="P17" s="254">
        <f t="shared" si="8"/>
        <v>0</v>
      </c>
      <c r="Q17" s="313"/>
      <c r="R17" s="256">
        <f t="shared" si="12"/>
        <v>31</v>
      </c>
      <c r="S17" s="288">
        <f t="shared" ref="S17:U21" si="14">SUM(F17,M17)</f>
        <v>31</v>
      </c>
      <c r="T17" s="254">
        <f t="shared" si="14"/>
        <v>23.5</v>
      </c>
      <c r="U17" s="289">
        <f t="shared" si="13"/>
        <v>0</v>
      </c>
      <c r="V17" s="254">
        <f t="shared" si="9"/>
        <v>-23.5</v>
      </c>
      <c r="W17" s="309">
        <f t="shared" si="10"/>
        <v>0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</row>
    <row r="18" spans="1:196" s="3" customFormat="1" ht="51" customHeight="1">
      <c r="A18" s="158"/>
      <c r="B18" s="132" t="s">
        <v>9</v>
      </c>
      <c r="C18" s="133" t="s">
        <v>130</v>
      </c>
      <c r="D18" s="132" t="s">
        <v>99</v>
      </c>
      <c r="E18" s="164" t="s">
        <v>129</v>
      </c>
      <c r="F18" s="251">
        <v>2618.8000000000002</v>
      </c>
      <c r="G18" s="252">
        <v>1838</v>
      </c>
      <c r="H18" s="285">
        <v>1677.1</v>
      </c>
      <c r="I18" s="259">
        <f t="shared" si="5"/>
        <v>5.1847413843206921E-3</v>
      </c>
      <c r="J18" s="254">
        <f t="shared" si="6"/>
        <v>-160.90000000000009</v>
      </c>
      <c r="K18" s="313">
        <f t="shared" si="7"/>
        <v>0.91245919477693138</v>
      </c>
      <c r="L18" s="256">
        <v>32.299999999999997</v>
      </c>
      <c r="M18" s="288">
        <v>32.299999999999997</v>
      </c>
      <c r="N18" s="254">
        <v>32.299999999999997</v>
      </c>
      <c r="O18" s="285">
        <v>32.299999999999997</v>
      </c>
      <c r="P18" s="254">
        <f t="shared" si="8"/>
        <v>0</v>
      </c>
      <c r="Q18" s="313">
        <f t="shared" si="3"/>
        <v>1</v>
      </c>
      <c r="R18" s="256">
        <f t="shared" si="12"/>
        <v>2651.1000000000004</v>
      </c>
      <c r="S18" s="288">
        <f t="shared" si="14"/>
        <v>2651.1000000000004</v>
      </c>
      <c r="T18" s="254">
        <f t="shared" si="14"/>
        <v>1870.3</v>
      </c>
      <c r="U18" s="289">
        <f t="shared" si="14"/>
        <v>1709.3999999999999</v>
      </c>
      <c r="V18" s="254">
        <f t="shared" si="9"/>
        <v>-160.90000000000009</v>
      </c>
      <c r="W18" s="309">
        <f t="shared" si="10"/>
        <v>0.91397102069186753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</row>
    <row r="19" spans="1:196" ht="34.9" customHeight="1">
      <c r="A19" s="158"/>
      <c r="B19" s="132" t="s">
        <v>11</v>
      </c>
      <c r="C19" s="133" t="s">
        <v>110</v>
      </c>
      <c r="D19" s="132" t="s">
        <v>99</v>
      </c>
      <c r="E19" s="164" t="s">
        <v>119</v>
      </c>
      <c r="F19" s="256">
        <v>1728.7</v>
      </c>
      <c r="G19" s="254">
        <v>1217.5</v>
      </c>
      <c r="H19" s="304">
        <v>979.6</v>
      </c>
      <c r="I19" s="259">
        <f t="shared" si="5"/>
        <v>3.0284256514701274E-3</v>
      </c>
      <c r="J19" s="254">
        <f t="shared" si="6"/>
        <v>-237.89999999999998</v>
      </c>
      <c r="K19" s="313">
        <f t="shared" si="7"/>
        <v>0.80459958932238196</v>
      </c>
      <c r="L19" s="256">
        <v>52.7</v>
      </c>
      <c r="M19" s="288">
        <v>52.7</v>
      </c>
      <c r="N19" s="254">
        <v>52.7</v>
      </c>
      <c r="O19" s="289">
        <v>52.7</v>
      </c>
      <c r="P19" s="254">
        <f t="shared" si="8"/>
        <v>0</v>
      </c>
      <c r="Q19" s="313">
        <f t="shared" si="3"/>
        <v>1</v>
      </c>
      <c r="R19" s="256">
        <f t="shared" si="12"/>
        <v>1781.4</v>
      </c>
      <c r="S19" s="288">
        <f t="shared" si="14"/>
        <v>1781.4</v>
      </c>
      <c r="T19" s="254">
        <f t="shared" si="14"/>
        <v>1270.2</v>
      </c>
      <c r="U19" s="289">
        <f t="shared" si="14"/>
        <v>1032.3</v>
      </c>
      <c r="V19" s="254">
        <f t="shared" si="9"/>
        <v>-237.90000000000009</v>
      </c>
      <c r="W19" s="309">
        <f t="shared" si="10"/>
        <v>0.81270666036844585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196" ht="21.75" customHeight="1">
      <c r="A20" s="158"/>
      <c r="B20" s="132" t="s">
        <v>10</v>
      </c>
      <c r="C20" s="133" t="s">
        <v>131</v>
      </c>
      <c r="D20" s="132" t="s">
        <v>99</v>
      </c>
      <c r="E20" s="164" t="s">
        <v>113</v>
      </c>
      <c r="F20" s="256">
        <v>261.8</v>
      </c>
      <c r="G20" s="254">
        <v>130</v>
      </c>
      <c r="H20" s="304">
        <v>65.099999999999994</v>
      </c>
      <c r="I20" s="253">
        <f t="shared" si="5"/>
        <v>2.0125613506605274E-4</v>
      </c>
      <c r="J20" s="254">
        <f t="shared" si="6"/>
        <v>-64.900000000000006</v>
      </c>
      <c r="K20" s="313">
        <f t="shared" si="7"/>
        <v>0.50076923076923074</v>
      </c>
      <c r="L20" s="258"/>
      <c r="M20" s="286"/>
      <c r="N20" s="254"/>
      <c r="O20" s="305"/>
      <c r="P20" s="254">
        <f t="shared" si="8"/>
        <v>0</v>
      </c>
      <c r="Q20" s="280"/>
      <c r="R20" s="256">
        <f t="shared" si="12"/>
        <v>261.8</v>
      </c>
      <c r="S20" s="288">
        <f t="shared" si="14"/>
        <v>261.8</v>
      </c>
      <c r="T20" s="254">
        <f t="shared" si="14"/>
        <v>130</v>
      </c>
      <c r="U20" s="289">
        <f t="shared" si="14"/>
        <v>65.099999999999994</v>
      </c>
      <c r="V20" s="254">
        <f t="shared" si="9"/>
        <v>-64.900000000000006</v>
      </c>
      <c r="W20" s="309">
        <f t="shared" si="10"/>
        <v>0.50076923076923074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</row>
    <row r="21" spans="1:196" ht="87.6" customHeight="1">
      <c r="A21" s="158"/>
      <c r="B21" s="132"/>
      <c r="C21" s="133" t="s">
        <v>164</v>
      </c>
      <c r="D21" s="132" t="s">
        <v>99</v>
      </c>
      <c r="E21" s="164" t="s">
        <v>165</v>
      </c>
      <c r="F21" s="256">
        <v>251.6</v>
      </c>
      <c r="G21" s="254">
        <v>212.5</v>
      </c>
      <c r="H21" s="304">
        <v>56.4</v>
      </c>
      <c r="I21" s="253">
        <f t="shared" si="5"/>
        <v>1.7436015388211024E-4</v>
      </c>
      <c r="J21" s="254">
        <f t="shared" si="6"/>
        <v>-156.1</v>
      </c>
      <c r="K21" s="313">
        <f t="shared" si="7"/>
        <v>0.26541176470588235</v>
      </c>
      <c r="L21" s="258"/>
      <c r="M21" s="286"/>
      <c r="N21" s="254"/>
      <c r="O21" s="305"/>
      <c r="P21" s="254">
        <f t="shared" si="8"/>
        <v>0</v>
      </c>
      <c r="Q21" s="280"/>
      <c r="R21" s="256">
        <f t="shared" si="12"/>
        <v>251.6</v>
      </c>
      <c r="S21" s="288">
        <f t="shared" si="14"/>
        <v>251.6</v>
      </c>
      <c r="T21" s="254">
        <f t="shared" si="14"/>
        <v>212.5</v>
      </c>
      <c r="U21" s="289">
        <f t="shared" si="14"/>
        <v>56.4</v>
      </c>
      <c r="V21" s="254">
        <f t="shared" si="9"/>
        <v>-156.1</v>
      </c>
      <c r="W21" s="309">
        <f t="shared" si="10"/>
        <v>0.26541176470588235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196" ht="104.45" customHeight="1">
      <c r="A22" s="158"/>
      <c r="B22" s="132" t="s">
        <v>38</v>
      </c>
      <c r="C22" s="133" t="s">
        <v>111</v>
      </c>
      <c r="D22" s="132" t="s">
        <v>103</v>
      </c>
      <c r="E22" s="165" t="s">
        <v>132</v>
      </c>
      <c r="F22" s="256">
        <v>63.4</v>
      </c>
      <c r="G22" s="254">
        <v>42.1</v>
      </c>
      <c r="H22" s="289">
        <v>40.9</v>
      </c>
      <c r="I22" s="253">
        <f t="shared" si="5"/>
        <v>1.26442026485431E-4</v>
      </c>
      <c r="J22" s="254">
        <f t="shared" si="6"/>
        <v>-1.2000000000000028</v>
      </c>
      <c r="K22" s="313">
        <f t="shared" si="7"/>
        <v>0.97149643705463173</v>
      </c>
      <c r="L22" s="258"/>
      <c r="M22" s="286"/>
      <c r="N22" s="254"/>
      <c r="O22" s="305"/>
      <c r="P22" s="248">
        <f t="shared" si="8"/>
        <v>0</v>
      </c>
      <c r="Q22" s="280"/>
      <c r="R22" s="256">
        <f t="shared" si="12"/>
        <v>63.4</v>
      </c>
      <c r="S22" s="288">
        <f t="shared" si="11"/>
        <v>63.4</v>
      </c>
      <c r="T22" s="254">
        <f>SUM(G22,N22)</f>
        <v>42.1</v>
      </c>
      <c r="U22" s="289">
        <f t="shared" si="13"/>
        <v>40.9</v>
      </c>
      <c r="V22" s="254">
        <f t="shared" si="9"/>
        <v>-1.2000000000000028</v>
      </c>
      <c r="W22" s="309">
        <f t="shared" si="10"/>
        <v>0.97149643705463173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</row>
    <row r="23" spans="1:196" ht="55.9" customHeight="1">
      <c r="A23" s="158"/>
      <c r="B23" s="132"/>
      <c r="C23" s="133" t="s">
        <v>167</v>
      </c>
      <c r="D23" s="132" t="s">
        <v>96</v>
      </c>
      <c r="E23" s="165" t="s">
        <v>166</v>
      </c>
      <c r="F23" s="256">
        <v>62.7</v>
      </c>
      <c r="G23" s="254">
        <v>51.5</v>
      </c>
      <c r="H23" s="289">
        <v>3.4</v>
      </c>
      <c r="I23" s="389">
        <f t="shared" si="5"/>
        <v>1.0511073106368347E-5</v>
      </c>
      <c r="J23" s="254">
        <f t="shared" si="6"/>
        <v>-48.1</v>
      </c>
      <c r="K23" s="313">
        <f t="shared" si="7"/>
        <v>6.6019417475728148E-2</v>
      </c>
      <c r="L23" s="258"/>
      <c r="M23" s="286"/>
      <c r="N23" s="254"/>
      <c r="O23" s="305"/>
      <c r="P23" s="248">
        <f t="shared" si="8"/>
        <v>0</v>
      </c>
      <c r="Q23" s="280"/>
      <c r="R23" s="256">
        <f t="shared" si="12"/>
        <v>62.7</v>
      </c>
      <c r="S23" s="288">
        <f t="shared" si="11"/>
        <v>62.7</v>
      </c>
      <c r="T23" s="254">
        <f t="shared" si="11"/>
        <v>51.5</v>
      </c>
      <c r="U23" s="289">
        <f t="shared" si="13"/>
        <v>3.4</v>
      </c>
      <c r="V23" s="254">
        <f t="shared" si="9"/>
        <v>-48.1</v>
      </c>
      <c r="W23" s="309">
        <f t="shared" si="10"/>
        <v>6.6019417475728148E-2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196" s="5" customFormat="1" ht="34.5" customHeight="1">
      <c r="A24" s="158"/>
      <c r="B24" s="131" t="s">
        <v>7</v>
      </c>
      <c r="C24" s="131" t="s">
        <v>133</v>
      </c>
      <c r="D24" s="131" t="s">
        <v>61</v>
      </c>
      <c r="E24" s="165" t="s">
        <v>134</v>
      </c>
      <c r="F24" s="256">
        <v>3607.3</v>
      </c>
      <c r="G24" s="254">
        <v>2411.3000000000002</v>
      </c>
      <c r="H24" s="289">
        <v>1525</v>
      </c>
      <c r="I24" s="259">
        <f t="shared" si="5"/>
        <v>4.714525437415215E-3</v>
      </c>
      <c r="J24" s="254">
        <f t="shared" si="6"/>
        <v>-886.30000000000018</v>
      </c>
      <c r="K24" s="313">
        <f t="shared" si="7"/>
        <v>0.63243893335545132</v>
      </c>
      <c r="L24" s="258"/>
      <c r="M24" s="286"/>
      <c r="N24" s="254"/>
      <c r="O24" s="305"/>
      <c r="P24" s="248">
        <f t="shared" si="8"/>
        <v>0</v>
      </c>
      <c r="Q24" s="280"/>
      <c r="R24" s="256">
        <f t="shared" si="12"/>
        <v>3607.3</v>
      </c>
      <c r="S24" s="288">
        <f t="shared" si="11"/>
        <v>3607.3</v>
      </c>
      <c r="T24" s="254">
        <f>SUM(G24,N24)</f>
        <v>2411.3000000000002</v>
      </c>
      <c r="U24" s="289">
        <f t="shared" si="13"/>
        <v>1525</v>
      </c>
      <c r="V24" s="254">
        <f t="shared" si="9"/>
        <v>-886.30000000000018</v>
      </c>
      <c r="W24" s="309">
        <f t="shared" si="10"/>
        <v>0.63243893335545132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7"/>
      <c r="GF24" s="47"/>
      <c r="GG24" s="47"/>
      <c r="GH24" s="47"/>
      <c r="GI24" s="47"/>
      <c r="GJ24" s="47"/>
      <c r="GK24" s="47"/>
      <c r="GL24" s="47"/>
      <c r="GM24" s="47"/>
      <c r="GN24" s="47"/>
    </row>
    <row r="25" spans="1:196" s="3" customFormat="1" ht="23.25" customHeight="1">
      <c r="A25" s="158"/>
      <c r="B25" s="131"/>
      <c r="C25" s="131"/>
      <c r="D25" s="131"/>
      <c r="E25" s="167" t="s">
        <v>41</v>
      </c>
      <c r="F25" s="247">
        <f>SUM(F26,F60,F65,F47)</f>
        <v>298069.80000000005</v>
      </c>
      <c r="G25" s="248">
        <f>SUM(G26,G60,G65,G47)</f>
        <v>210982.09999999998</v>
      </c>
      <c r="H25" s="278">
        <f>SUM(H26,H60,H65,H47)</f>
        <v>190735.90000000008</v>
      </c>
      <c r="I25" s="249">
        <f t="shared" si="5"/>
        <v>0.58965852614969505</v>
      </c>
      <c r="J25" s="248">
        <f t="shared" si="6"/>
        <v>-20246.199999999895</v>
      </c>
      <c r="K25" s="280">
        <f t="shared" si="7"/>
        <v>0.90403830467134461</v>
      </c>
      <c r="L25" s="247">
        <f>SUM(L26,L60,L65,L47)</f>
        <v>22066.399999999998</v>
      </c>
      <c r="M25" s="277">
        <f>SUM(M26,M60,M65,M47)</f>
        <v>24765.099999999995</v>
      </c>
      <c r="N25" s="277">
        <f>SUM(N26,N60,N65,N47)</f>
        <v>20584.5</v>
      </c>
      <c r="O25" s="278">
        <f>SUM(O26,O60,O65,O47)</f>
        <v>12839.7</v>
      </c>
      <c r="P25" s="248">
        <f t="shared" si="8"/>
        <v>-7744.7999999999993</v>
      </c>
      <c r="Q25" s="280">
        <f t="shared" si="3"/>
        <v>0.62375573854113531</v>
      </c>
      <c r="R25" s="247">
        <f t="shared" si="12"/>
        <v>320136.20000000007</v>
      </c>
      <c r="S25" s="277">
        <f t="shared" si="11"/>
        <v>322834.90000000002</v>
      </c>
      <c r="T25" s="248">
        <f>SUM(G25,N25)</f>
        <v>231566.59999999998</v>
      </c>
      <c r="U25" s="278">
        <f t="shared" si="13"/>
        <v>203575.60000000009</v>
      </c>
      <c r="V25" s="248">
        <f t="shared" si="9"/>
        <v>-27990.999999999884</v>
      </c>
      <c r="W25" s="284">
        <f t="shared" si="10"/>
        <v>0.87912332780288749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</row>
    <row r="26" spans="1:196" s="7" customFormat="1" ht="21" customHeight="1">
      <c r="A26" s="231">
        <v>2</v>
      </c>
      <c r="B26" s="136" t="s">
        <v>13</v>
      </c>
      <c r="C26" s="136" t="s">
        <v>56</v>
      </c>
      <c r="D26" s="136"/>
      <c r="E26" s="168" t="s">
        <v>36</v>
      </c>
      <c r="F26" s="247">
        <f>F27+F30+F37+F40+F41+F42+F43+F44+F45</f>
        <v>250036.00000000003</v>
      </c>
      <c r="G26" s="248">
        <f>G27+G30+G37+G40+G41+G42+G43+G44+G45</f>
        <v>168688.4</v>
      </c>
      <c r="H26" s="278">
        <f>H27+H30+H37+H40+H41+H42+H43+H44+H45</f>
        <v>151592.90000000005</v>
      </c>
      <c r="I26" s="249">
        <f t="shared" si="5"/>
        <v>0.46864825126658433</v>
      </c>
      <c r="J26" s="248">
        <f t="shared" si="6"/>
        <v>-17095.499999999942</v>
      </c>
      <c r="K26" s="280">
        <f t="shared" si="7"/>
        <v>0.89865633914365217</v>
      </c>
      <c r="L26" s="247">
        <f>L27+L30+L37+L40+L41+L42+L43+L44+L45</f>
        <v>17711.399999999998</v>
      </c>
      <c r="M26" s="248">
        <f>M27+M30+M37+M40+M41+M42+M43+M44+M45</f>
        <v>17540.099999999999</v>
      </c>
      <c r="N26" s="248">
        <f>N27+N30+N37+N40+N41+N42+N43+N44+N45</f>
        <v>13903.2</v>
      </c>
      <c r="O26" s="278">
        <f>O27+O30+O37+O40+O41+O42+O43+O44+O45</f>
        <v>6372.2</v>
      </c>
      <c r="P26" s="248">
        <f t="shared" si="8"/>
        <v>-7531.0000000000009</v>
      </c>
      <c r="Q26" s="280">
        <f t="shared" si="3"/>
        <v>0.45832614074457673</v>
      </c>
      <c r="R26" s="247">
        <f>R27+R30+R37+R40+R41+R42+R43+R44+R45</f>
        <v>267747.40000000002</v>
      </c>
      <c r="S26" s="248">
        <f>S27+S30+S37+S40+S41+S42+S43+S44+S45</f>
        <v>267576.10000000003</v>
      </c>
      <c r="T26" s="248">
        <f>T27+T30+T37+T40+T41+T42+T43+T44+T45</f>
        <v>182591.6</v>
      </c>
      <c r="U26" s="278">
        <f>U27+U30+U37+U40+U41+U42+U43+U44+U45</f>
        <v>157965.10000000003</v>
      </c>
      <c r="V26" s="248">
        <f t="shared" si="9"/>
        <v>-24626.499999999971</v>
      </c>
      <c r="W26" s="284">
        <f t="shared" si="10"/>
        <v>0.86512796864696972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28"/>
      <c r="GF26" s="28"/>
      <c r="GG26" s="28"/>
      <c r="GH26" s="28"/>
      <c r="GI26" s="28"/>
      <c r="GJ26" s="28"/>
      <c r="GK26" s="28"/>
      <c r="GL26" s="28"/>
      <c r="GM26" s="28"/>
      <c r="GN26" s="28"/>
    </row>
    <row r="27" spans="1:196" s="7" customFormat="1" ht="19.899999999999999" customHeight="1">
      <c r="A27" s="158"/>
      <c r="B27" s="137">
        <v>70101</v>
      </c>
      <c r="C27" s="138">
        <v>1010</v>
      </c>
      <c r="D27" s="139" t="s">
        <v>57</v>
      </c>
      <c r="E27" s="169" t="s">
        <v>135</v>
      </c>
      <c r="F27" s="261">
        <v>86093.3</v>
      </c>
      <c r="G27" s="262">
        <v>58735.1</v>
      </c>
      <c r="H27" s="307">
        <v>50770.7</v>
      </c>
      <c r="I27" s="259">
        <f t="shared" si="5"/>
        <v>0.15695721745926336</v>
      </c>
      <c r="J27" s="254">
        <f t="shared" si="6"/>
        <v>-7964.4000000000015</v>
      </c>
      <c r="K27" s="313">
        <f t="shared" si="7"/>
        <v>0.86440135455630451</v>
      </c>
      <c r="L27" s="256">
        <v>9464.4</v>
      </c>
      <c r="M27" s="288">
        <v>8771.2000000000007</v>
      </c>
      <c r="N27" s="288">
        <v>6418.5</v>
      </c>
      <c r="O27" s="289">
        <v>2777.6</v>
      </c>
      <c r="P27" s="254">
        <f t="shared" si="8"/>
        <v>-3640.9</v>
      </c>
      <c r="Q27" s="313">
        <f t="shared" si="3"/>
        <v>0.43274908467710521</v>
      </c>
      <c r="R27" s="256">
        <f t="shared" si="12"/>
        <v>95557.7</v>
      </c>
      <c r="S27" s="288">
        <f t="shared" si="11"/>
        <v>94864.5</v>
      </c>
      <c r="T27" s="254">
        <f t="shared" si="11"/>
        <v>65153.599999999999</v>
      </c>
      <c r="U27" s="289">
        <f t="shared" si="13"/>
        <v>53548.299999999996</v>
      </c>
      <c r="V27" s="254">
        <f t="shared" si="9"/>
        <v>-11605.300000000003</v>
      </c>
      <c r="W27" s="309">
        <f t="shared" si="10"/>
        <v>0.82187783944402149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28"/>
      <c r="GF27" s="28"/>
      <c r="GG27" s="28"/>
      <c r="GH27" s="28"/>
      <c r="GI27" s="28"/>
      <c r="GJ27" s="28"/>
      <c r="GK27" s="28"/>
      <c r="GL27" s="28"/>
      <c r="GM27" s="28"/>
      <c r="GN27" s="28"/>
    </row>
    <row r="28" spans="1:196" s="34" customFormat="1" ht="78.599999999999994" customHeight="1">
      <c r="A28" s="235"/>
      <c r="B28" s="239"/>
      <c r="C28" s="240"/>
      <c r="D28" s="236"/>
      <c r="E28" s="241" t="s">
        <v>247</v>
      </c>
      <c r="F28" s="429">
        <v>67.400000000000006</v>
      </c>
      <c r="G28" s="430">
        <v>67.400000000000006</v>
      </c>
      <c r="H28" s="308">
        <v>17.399999999999999</v>
      </c>
      <c r="I28" s="292">
        <f t="shared" si="5"/>
        <v>5.3791962367885069E-5</v>
      </c>
      <c r="J28" s="293">
        <f t="shared" si="6"/>
        <v>-50.000000000000007</v>
      </c>
      <c r="K28" s="294">
        <f t="shared" si="7"/>
        <v>0.25816023738872401</v>
      </c>
      <c r="L28" s="299"/>
      <c r="M28" s="293"/>
      <c r="N28" s="293"/>
      <c r="O28" s="300"/>
      <c r="P28" s="293">
        <f t="shared" si="8"/>
        <v>0</v>
      </c>
      <c r="Q28" s="284"/>
      <c r="R28" s="299">
        <f t="shared" si="12"/>
        <v>67.400000000000006</v>
      </c>
      <c r="S28" s="293">
        <f t="shared" si="11"/>
        <v>67.400000000000006</v>
      </c>
      <c r="T28" s="293">
        <f t="shared" si="11"/>
        <v>67.400000000000006</v>
      </c>
      <c r="U28" s="300">
        <f t="shared" si="13"/>
        <v>17.399999999999999</v>
      </c>
      <c r="V28" s="293">
        <f t="shared" si="9"/>
        <v>-50.000000000000007</v>
      </c>
      <c r="W28" s="309">
        <f t="shared" si="10"/>
        <v>0.25816023738872401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9"/>
      <c r="GF28" s="49"/>
      <c r="GG28" s="49"/>
      <c r="GH28" s="49"/>
      <c r="GI28" s="49"/>
      <c r="GJ28" s="49"/>
      <c r="GK28" s="49"/>
      <c r="GL28" s="49"/>
      <c r="GM28" s="49"/>
      <c r="GN28" s="49"/>
    </row>
    <row r="29" spans="1:196" s="34" customFormat="1" ht="64.150000000000006" customHeight="1">
      <c r="A29" s="235"/>
      <c r="B29" s="239"/>
      <c r="C29" s="240"/>
      <c r="D29" s="236"/>
      <c r="E29" s="241" t="s">
        <v>288</v>
      </c>
      <c r="F29" s="429">
        <v>24.5</v>
      </c>
      <c r="G29" s="430">
        <v>24.5</v>
      </c>
      <c r="H29" s="316"/>
      <c r="I29" s="292"/>
      <c r="J29" s="293">
        <f t="shared" si="6"/>
        <v>-24.5</v>
      </c>
      <c r="K29" s="284">
        <f t="shared" si="7"/>
        <v>0</v>
      </c>
      <c r="L29" s="299"/>
      <c r="M29" s="293"/>
      <c r="N29" s="293"/>
      <c r="O29" s="300"/>
      <c r="P29" s="293"/>
      <c r="Q29" s="284"/>
      <c r="R29" s="299">
        <f t="shared" si="12"/>
        <v>24.5</v>
      </c>
      <c r="S29" s="293">
        <f t="shared" si="11"/>
        <v>24.5</v>
      </c>
      <c r="T29" s="293">
        <f t="shared" si="11"/>
        <v>24.5</v>
      </c>
      <c r="U29" s="300"/>
      <c r="V29" s="293">
        <f t="shared" si="9"/>
        <v>-24.5</v>
      </c>
      <c r="W29" s="284">
        <f t="shared" si="10"/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9"/>
      <c r="GF29" s="49"/>
      <c r="GG29" s="49"/>
      <c r="GH29" s="49"/>
      <c r="GI29" s="49"/>
      <c r="GJ29" s="49"/>
      <c r="GK29" s="49"/>
      <c r="GL29" s="49"/>
      <c r="GM29" s="49"/>
      <c r="GN29" s="49"/>
    </row>
    <row r="30" spans="1:196" s="19" customFormat="1" ht="72.599999999999994" customHeight="1">
      <c r="A30" s="155"/>
      <c r="B30" s="140" t="s">
        <v>23</v>
      </c>
      <c r="C30" s="141">
        <v>1020</v>
      </c>
      <c r="D30" s="140" t="s">
        <v>58</v>
      </c>
      <c r="E30" s="172" t="s">
        <v>278</v>
      </c>
      <c r="F30" s="310">
        <v>141023.6</v>
      </c>
      <c r="G30" s="311">
        <v>94081.9</v>
      </c>
      <c r="H30" s="307">
        <v>86429</v>
      </c>
      <c r="I30" s="259">
        <f t="shared" si="5"/>
        <v>0.26719456985597351</v>
      </c>
      <c r="J30" s="254">
        <f t="shared" si="6"/>
        <v>-7652.8999999999942</v>
      </c>
      <c r="K30" s="313">
        <f t="shared" si="7"/>
        <v>0.91865704242792723</v>
      </c>
      <c r="L30" s="312">
        <v>7741.3</v>
      </c>
      <c r="M30" s="288">
        <v>8263</v>
      </c>
      <c r="N30" s="288">
        <v>7112.6</v>
      </c>
      <c r="O30" s="289">
        <v>3247</v>
      </c>
      <c r="P30" s="254">
        <f t="shared" si="8"/>
        <v>-3865.6000000000004</v>
      </c>
      <c r="Q30" s="313">
        <f t="shared" si="3"/>
        <v>0.45651379242471107</v>
      </c>
      <c r="R30" s="312">
        <f t="shared" si="12"/>
        <v>148764.9</v>
      </c>
      <c r="S30" s="288">
        <f t="shared" si="11"/>
        <v>149286.6</v>
      </c>
      <c r="T30" s="288">
        <f t="shared" si="11"/>
        <v>101194.5</v>
      </c>
      <c r="U30" s="289">
        <f t="shared" si="13"/>
        <v>89676</v>
      </c>
      <c r="V30" s="260">
        <f t="shared" si="9"/>
        <v>-11518.5</v>
      </c>
      <c r="W30" s="309">
        <f t="shared" si="10"/>
        <v>0.88617464387886691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52"/>
      <c r="GF30" s="52"/>
      <c r="GG30" s="52"/>
      <c r="GH30" s="52"/>
      <c r="GI30" s="52"/>
      <c r="GJ30" s="52"/>
      <c r="GK30" s="52"/>
      <c r="GL30" s="52"/>
      <c r="GM30" s="52"/>
      <c r="GN30" s="52"/>
    </row>
    <row r="31" spans="1:196" s="35" customFormat="1" ht="67.150000000000006" customHeight="1">
      <c r="A31" s="235"/>
      <c r="B31" s="242"/>
      <c r="C31" s="243"/>
      <c r="D31" s="242"/>
      <c r="E31" s="241" t="s">
        <v>301</v>
      </c>
      <c r="F31" s="429">
        <v>79441.600000000006</v>
      </c>
      <c r="G31" s="430">
        <v>52935.7</v>
      </c>
      <c r="H31" s="308">
        <v>52067.5</v>
      </c>
      <c r="I31" s="302">
        <f t="shared" si="5"/>
        <v>0.16096626440171585</v>
      </c>
      <c r="J31" s="293">
        <f t="shared" si="6"/>
        <v>-868.19999999999709</v>
      </c>
      <c r="K31" s="294">
        <f t="shared" si="7"/>
        <v>0.98359897007123742</v>
      </c>
      <c r="L31" s="299">
        <v>1171.7</v>
      </c>
      <c r="M31" s="293">
        <v>1171.7</v>
      </c>
      <c r="N31" s="293">
        <v>1171.7</v>
      </c>
      <c r="O31" s="300">
        <v>769.8</v>
      </c>
      <c r="P31" s="293">
        <f t="shared" si="8"/>
        <v>-401.90000000000009</v>
      </c>
      <c r="Q31" s="309">
        <f t="shared" si="3"/>
        <v>0.65699411112059392</v>
      </c>
      <c r="R31" s="299">
        <f t="shared" si="12"/>
        <v>80613.3</v>
      </c>
      <c r="S31" s="293">
        <f t="shared" si="11"/>
        <v>80613.3</v>
      </c>
      <c r="T31" s="293">
        <f t="shared" si="11"/>
        <v>54107.399999999994</v>
      </c>
      <c r="U31" s="300">
        <f t="shared" si="13"/>
        <v>52837.3</v>
      </c>
      <c r="V31" s="293">
        <f t="shared" si="9"/>
        <v>-1270.0999999999913</v>
      </c>
      <c r="W31" s="309">
        <f t="shared" si="10"/>
        <v>0.97652631617856356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5"/>
      <c r="GF31" s="55"/>
      <c r="GG31" s="55"/>
      <c r="GH31" s="55"/>
      <c r="GI31" s="55"/>
      <c r="GJ31" s="55"/>
      <c r="GK31" s="55"/>
      <c r="GL31" s="55"/>
      <c r="GM31" s="55"/>
      <c r="GN31" s="55"/>
    </row>
    <row r="32" spans="1:196" s="35" customFormat="1" ht="66" customHeight="1">
      <c r="A32" s="235"/>
      <c r="B32" s="242"/>
      <c r="C32" s="243"/>
      <c r="D32" s="242"/>
      <c r="E32" s="241" t="s">
        <v>300</v>
      </c>
      <c r="F32" s="314"/>
      <c r="G32" s="315"/>
      <c r="H32" s="316"/>
      <c r="I32" s="302">
        <f t="shared" ref="I32" si="15">H32/$H$6</f>
        <v>0</v>
      </c>
      <c r="J32" s="293">
        <f t="shared" si="6"/>
        <v>0</v>
      </c>
      <c r="K32" s="284"/>
      <c r="L32" s="299">
        <v>1470.7</v>
      </c>
      <c r="M32" s="293">
        <v>1470.7</v>
      </c>
      <c r="N32" s="293">
        <v>1470.7</v>
      </c>
      <c r="O32" s="300">
        <v>351.7</v>
      </c>
      <c r="P32" s="293">
        <f t="shared" ref="P32" si="16">O32-N32</f>
        <v>-1119</v>
      </c>
      <c r="Q32" s="309">
        <f t="shared" si="3"/>
        <v>0.23913782552526006</v>
      </c>
      <c r="R32" s="299">
        <f t="shared" ref="R32" si="17">SUM(F32,L32)</f>
        <v>1470.7</v>
      </c>
      <c r="S32" s="293">
        <f t="shared" ref="S32" si="18">SUM(F32,M32)</f>
        <v>1470.7</v>
      </c>
      <c r="T32" s="293">
        <f t="shared" ref="T32" si="19">SUM(G32,N32)</f>
        <v>1470.7</v>
      </c>
      <c r="U32" s="300">
        <f t="shared" ref="U32" si="20">SUM(H32,O32)</f>
        <v>351.7</v>
      </c>
      <c r="V32" s="293">
        <f t="shared" ref="V32" si="21">U32-T32</f>
        <v>-1119</v>
      </c>
      <c r="W32" s="309">
        <f t="shared" si="10"/>
        <v>0.23913782552526006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5"/>
      <c r="GF32" s="55"/>
      <c r="GG32" s="55"/>
      <c r="GH32" s="55"/>
      <c r="GI32" s="55"/>
      <c r="GJ32" s="55"/>
      <c r="GK32" s="55"/>
      <c r="GL32" s="55"/>
      <c r="GM32" s="55"/>
      <c r="GN32" s="55"/>
    </row>
    <row r="33" spans="1:196" s="36" customFormat="1" ht="66" customHeight="1">
      <c r="A33" s="244"/>
      <c r="B33" s="242"/>
      <c r="C33" s="243"/>
      <c r="D33" s="242"/>
      <c r="E33" s="241" t="s">
        <v>237</v>
      </c>
      <c r="F33" s="299">
        <v>288.3</v>
      </c>
      <c r="G33" s="317">
        <v>288.3</v>
      </c>
      <c r="H33" s="318">
        <v>103.3</v>
      </c>
      <c r="I33" s="292">
        <f t="shared" si="5"/>
        <v>3.1935113290819123E-4</v>
      </c>
      <c r="J33" s="293">
        <f t="shared" si="6"/>
        <v>-185</v>
      </c>
      <c r="K33" s="294">
        <f t="shared" si="7"/>
        <v>0.35830731876517513</v>
      </c>
      <c r="L33" s="408"/>
      <c r="M33" s="384"/>
      <c r="N33" s="384"/>
      <c r="O33" s="385"/>
      <c r="P33" s="293">
        <f t="shared" si="8"/>
        <v>0</v>
      </c>
      <c r="Q33" s="284"/>
      <c r="R33" s="299">
        <f t="shared" ref="R33:R36" si="22">SUM(F33,L33)</f>
        <v>288.3</v>
      </c>
      <c r="S33" s="293">
        <f t="shared" si="11"/>
        <v>288.3</v>
      </c>
      <c r="T33" s="293">
        <f t="shared" si="11"/>
        <v>288.3</v>
      </c>
      <c r="U33" s="300">
        <f t="shared" si="11"/>
        <v>103.3</v>
      </c>
      <c r="V33" s="293">
        <f t="shared" si="9"/>
        <v>-185</v>
      </c>
      <c r="W33" s="309">
        <f t="shared" si="10"/>
        <v>0.35830731876517513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7"/>
      <c r="GF33" s="57"/>
      <c r="GG33" s="57"/>
      <c r="GH33" s="57"/>
      <c r="GI33" s="57"/>
      <c r="GJ33" s="57"/>
      <c r="GK33" s="57"/>
      <c r="GL33" s="57"/>
      <c r="GM33" s="57"/>
      <c r="GN33" s="57"/>
    </row>
    <row r="34" spans="1:196" s="36" customFormat="1" ht="81" customHeight="1">
      <c r="A34" s="244"/>
      <c r="B34" s="242"/>
      <c r="C34" s="243"/>
      <c r="D34" s="242"/>
      <c r="E34" s="241" t="s">
        <v>290</v>
      </c>
      <c r="F34" s="320">
        <v>674</v>
      </c>
      <c r="G34" s="431">
        <v>431.3</v>
      </c>
      <c r="H34" s="319">
        <v>143.80000000000001</v>
      </c>
      <c r="I34" s="292">
        <f t="shared" si="5"/>
        <v>4.4455656255757895E-4</v>
      </c>
      <c r="J34" s="293">
        <f t="shared" si="6"/>
        <v>-287.5</v>
      </c>
      <c r="K34" s="294">
        <f t="shared" si="7"/>
        <v>0.33341061905865987</v>
      </c>
      <c r="L34" s="320">
        <v>118.1</v>
      </c>
      <c r="M34" s="317">
        <v>118.1</v>
      </c>
      <c r="N34" s="317">
        <v>118.1</v>
      </c>
      <c r="O34" s="318">
        <v>118</v>
      </c>
      <c r="P34" s="293">
        <f t="shared" si="8"/>
        <v>-9.9999999999994316E-2</v>
      </c>
      <c r="Q34" s="294">
        <f t="shared" si="3"/>
        <v>0.99915325994919568</v>
      </c>
      <c r="R34" s="320">
        <f t="shared" si="22"/>
        <v>792.1</v>
      </c>
      <c r="S34" s="317">
        <f t="shared" si="11"/>
        <v>792.1</v>
      </c>
      <c r="T34" s="317">
        <f t="shared" si="11"/>
        <v>549.4</v>
      </c>
      <c r="U34" s="318">
        <f t="shared" si="11"/>
        <v>261.8</v>
      </c>
      <c r="V34" s="293">
        <f t="shared" si="9"/>
        <v>-287.59999999999997</v>
      </c>
      <c r="W34" s="309">
        <f t="shared" si="10"/>
        <v>0.47651983982526397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7"/>
      <c r="GF34" s="57"/>
      <c r="GG34" s="57"/>
      <c r="GH34" s="57"/>
      <c r="GI34" s="57"/>
      <c r="GJ34" s="57"/>
      <c r="GK34" s="57"/>
      <c r="GL34" s="57"/>
      <c r="GM34" s="57"/>
      <c r="GN34" s="57"/>
    </row>
    <row r="35" spans="1:196" s="36" customFormat="1" ht="68.45" customHeight="1">
      <c r="A35" s="244"/>
      <c r="B35" s="242"/>
      <c r="C35" s="243"/>
      <c r="D35" s="242"/>
      <c r="E35" s="241" t="s">
        <v>288</v>
      </c>
      <c r="F35" s="432">
        <v>57.7</v>
      </c>
      <c r="G35" s="431">
        <v>57.7</v>
      </c>
      <c r="H35" s="385"/>
      <c r="I35" s="292">
        <f t="shared" si="5"/>
        <v>0</v>
      </c>
      <c r="J35" s="293">
        <f t="shared" si="6"/>
        <v>-57.7</v>
      </c>
      <c r="K35" s="284">
        <f t="shared" si="7"/>
        <v>0</v>
      </c>
      <c r="L35" s="320"/>
      <c r="M35" s="317"/>
      <c r="N35" s="317"/>
      <c r="O35" s="318"/>
      <c r="P35" s="293">
        <f t="shared" si="8"/>
        <v>0</v>
      </c>
      <c r="Q35" s="284"/>
      <c r="R35" s="320">
        <f t="shared" si="22"/>
        <v>57.7</v>
      </c>
      <c r="S35" s="317">
        <f t="shared" si="11"/>
        <v>57.7</v>
      </c>
      <c r="T35" s="317">
        <f t="shared" si="11"/>
        <v>57.7</v>
      </c>
      <c r="U35" s="318">
        <f t="shared" si="11"/>
        <v>0</v>
      </c>
      <c r="V35" s="293">
        <f t="shared" si="9"/>
        <v>-57.7</v>
      </c>
      <c r="W35" s="284">
        <f t="shared" si="10"/>
        <v>0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7"/>
      <c r="GF35" s="57"/>
      <c r="GG35" s="57"/>
      <c r="GH35" s="57"/>
      <c r="GI35" s="57"/>
      <c r="GJ35" s="57"/>
      <c r="GK35" s="57"/>
      <c r="GL35" s="57"/>
      <c r="GM35" s="57"/>
      <c r="GN35" s="57"/>
    </row>
    <row r="36" spans="1:196" s="36" customFormat="1" ht="81.599999999999994" customHeight="1">
      <c r="A36" s="244"/>
      <c r="B36" s="242"/>
      <c r="C36" s="243"/>
      <c r="D36" s="242"/>
      <c r="E36" s="241" t="s">
        <v>286</v>
      </c>
      <c r="F36" s="299">
        <v>4117.1000000000004</v>
      </c>
      <c r="G36" s="293">
        <v>2687</v>
      </c>
      <c r="H36" s="300">
        <v>2687</v>
      </c>
      <c r="I36" s="302">
        <f t="shared" si="5"/>
        <v>8.3068392461211026E-3</v>
      </c>
      <c r="J36" s="293">
        <f t="shared" si="6"/>
        <v>0</v>
      </c>
      <c r="K36" s="294">
        <f t="shared" si="7"/>
        <v>1</v>
      </c>
      <c r="L36" s="320"/>
      <c r="M36" s="317"/>
      <c r="N36" s="317"/>
      <c r="O36" s="321"/>
      <c r="P36" s="322">
        <f t="shared" si="8"/>
        <v>0</v>
      </c>
      <c r="Q36" s="284"/>
      <c r="R36" s="320">
        <f t="shared" si="22"/>
        <v>4117.1000000000004</v>
      </c>
      <c r="S36" s="317">
        <f t="shared" si="11"/>
        <v>4117.1000000000004</v>
      </c>
      <c r="T36" s="317">
        <f t="shared" si="11"/>
        <v>2687</v>
      </c>
      <c r="U36" s="318">
        <f t="shared" si="11"/>
        <v>2687</v>
      </c>
      <c r="V36" s="293">
        <f t="shared" si="9"/>
        <v>0</v>
      </c>
      <c r="W36" s="309">
        <f t="shared" si="10"/>
        <v>1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7"/>
      <c r="GF36" s="57"/>
      <c r="GG36" s="57"/>
      <c r="GH36" s="57"/>
      <c r="GI36" s="57"/>
      <c r="GJ36" s="57"/>
      <c r="GK36" s="57"/>
      <c r="GL36" s="57"/>
      <c r="GM36" s="57"/>
      <c r="GN36" s="57"/>
    </row>
    <row r="37" spans="1:196" s="7" customFormat="1" ht="89.45" customHeight="1">
      <c r="A37" s="158"/>
      <c r="B37" s="142" t="s">
        <v>24</v>
      </c>
      <c r="C37" s="143">
        <v>1070</v>
      </c>
      <c r="D37" s="142" t="s">
        <v>64</v>
      </c>
      <c r="E37" s="369" t="s">
        <v>279</v>
      </c>
      <c r="F37" s="261">
        <v>558.1</v>
      </c>
      <c r="G37" s="262">
        <v>356.3</v>
      </c>
      <c r="H37" s="307">
        <v>330.2</v>
      </c>
      <c r="I37" s="259">
        <f t="shared" si="5"/>
        <v>1.0208106881537729E-3</v>
      </c>
      <c r="J37" s="254">
        <f t="shared" si="6"/>
        <v>-26.100000000000023</v>
      </c>
      <c r="K37" s="313">
        <f t="shared" si="7"/>
        <v>0.92674712321077735</v>
      </c>
      <c r="L37" s="256"/>
      <c r="M37" s="288"/>
      <c r="N37" s="288"/>
      <c r="O37" s="289"/>
      <c r="P37" s="254">
        <f t="shared" si="8"/>
        <v>0</v>
      </c>
      <c r="Q37" s="280"/>
      <c r="R37" s="256">
        <f t="shared" si="12"/>
        <v>558.1</v>
      </c>
      <c r="S37" s="288">
        <f t="shared" si="11"/>
        <v>558.1</v>
      </c>
      <c r="T37" s="254">
        <f t="shared" si="11"/>
        <v>356.3</v>
      </c>
      <c r="U37" s="289">
        <f t="shared" si="13"/>
        <v>330.2</v>
      </c>
      <c r="V37" s="254">
        <f t="shared" si="9"/>
        <v>-26.100000000000023</v>
      </c>
      <c r="W37" s="309">
        <f t="shared" si="10"/>
        <v>0.92674712321077735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28"/>
      <c r="GF37" s="28"/>
      <c r="GG37" s="28"/>
      <c r="GH37" s="28"/>
      <c r="GI37" s="28"/>
      <c r="GJ37" s="28"/>
      <c r="GK37" s="28"/>
      <c r="GL37" s="28"/>
      <c r="GM37" s="28"/>
      <c r="GN37" s="28"/>
    </row>
    <row r="38" spans="1:196" s="34" customFormat="1" ht="49.9" customHeight="1">
      <c r="A38" s="235"/>
      <c r="B38" s="242"/>
      <c r="C38" s="243"/>
      <c r="D38" s="242"/>
      <c r="E38" s="241" t="s">
        <v>271</v>
      </c>
      <c r="F38" s="429">
        <v>507.3</v>
      </c>
      <c r="G38" s="430">
        <v>328.9</v>
      </c>
      <c r="H38" s="308">
        <v>320.2</v>
      </c>
      <c r="I38" s="302">
        <f t="shared" ref="I38:I98" si="23">H38/$H$6</f>
        <v>9.8989576725268952E-4</v>
      </c>
      <c r="J38" s="293">
        <f t="shared" si="6"/>
        <v>-8.6999999999999886</v>
      </c>
      <c r="K38" s="294">
        <f t="shared" si="7"/>
        <v>0.97354819093949529</v>
      </c>
      <c r="L38" s="295"/>
      <c r="M38" s="296"/>
      <c r="N38" s="296"/>
      <c r="O38" s="323"/>
      <c r="P38" s="293">
        <f t="shared" ref="P38:P89" si="24">O38-N38</f>
        <v>0</v>
      </c>
      <c r="Q38" s="284"/>
      <c r="R38" s="299">
        <f>SUM(F38,L38)</f>
        <v>507.3</v>
      </c>
      <c r="S38" s="293">
        <f>SUM(F38,M38)</f>
        <v>507.3</v>
      </c>
      <c r="T38" s="293">
        <f t="shared" si="11"/>
        <v>328.9</v>
      </c>
      <c r="U38" s="300">
        <f>SUM(H38,O38)</f>
        <v>320.2</v>
      </c>
      <c r="V38" s="293">
        <f t="shared" ref="V38:V99" si="25">U38-T38</f>
        <v>-8.6999999999999886</v>
      </c>
      <c r="W38" s="309">
        <f t="shared" si="10"/>
        <v>0.97354819093949529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9"/>
      <c r="GF38" s="49"/>
      <c r="GG38" s="49"/>
      <c r="GH38" s="49"/>
      <c r="GI38" s="49"/>
      <c r="GJ38" s="49"/>
      <c r="GK38" s="49"/>
      <c r="GL38" s="49"/>
      <c r="GM38" s="49"/>
      <c r="GN38" s="49"/>
    </row>
    <row r="39" spans="1:196" s="34" customFormat="1" ht="80.45" hidden="1" customHeight="1">
      <c r="A39" s="235"/>
      <c r="B39" s="242"/>
      <c r="C39" s="243"/>
      <c r="D39" s="242"/>
      <c r="E39" s="241" t="s">
        <v>248</v>
      </c>
      <c r="F39" s="314"/>
      <c r="G39" s="315"/>
      <c r="H39" s="316"/>
      <c r="I39" s="302">
        <f t="shared" si="23"/>
        <v>0</v>
      </c>
      <c r="J39" s="293">
        <f t="shared" si="6"/>
        <v>0</v>
      </c>
      <c r="K39" s="280" t="e">
        <f t="shared" si="7"/>
        <v>#DIV/0!</v>
      </c>
      <c r="L39" s="299"/>
      <c r="M39" s="293"/>
      <c r="N39" s="293"/>
      <c r="O39" s="300"/>
      <c r="P39" s="293">
        <f t="shared" si="24"/>
        <v>0</v>
      </c>
      <c r="Q39" s="280" t="e">
        <f t="shared" si="3"/>
        <v>#DIV/0!</v>
      </c>
      <c r="R39" s="299">
        <f>SUM(F39,L39)</f>
        <v>0</v>
      </c>
      <c r="S39" s="293">
        <f>SUM(F39,M39)</f>
        <v>0</v>
      </c>
      <c r="T39" s="293">
        <f t="shared" si="11"/>
        <v>0</v>
      </c>
      <c r="U39" s="300">
        <f>SUM(H39,O39)</f>
        <v>0</v>
      </c>
      <c r="V39" s="293">
        <f t="shared" si="25"/>
        <v>0</v>
      </c>
      <c r="W39" s="309" t="e">
        <f t="shared" si="10"/>
        <v>#DIV/0!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9"/>
      <c r="GF39" s="49"/>
      <c r="GG39" s="49"/>
      <c r="GH39" s="49"/>
      <c r="GI39" s="49"/>
      <c r="GJ39" s="49"/>
      <c r="GK39" s="49"/>
      <c r="GL39" s="49"/>
      <c r="GM39" s="49"/>
      <c r="GN39" s="49"/>
    </row>
    <row r="40" spans="1:196" ht="51.6" customHeight="1">
      <c r="A40" s="158"/>
      <c r="B40" s="144" t="s">
        <v>25</v>
      </c>
      <c r="C40" s="132" t="s">
        <v>61</v>
      </c>
      <c r="D40" s="132" t="s">
        <v>62</v>
      </c>
      <c r="E40" s="173" t="s">
        <v>59</v>
      </c>
      <c r="F40" s="261">
        <v>4968.1000000000004</v>
      </c>
      <c r="G40" s="262">
        <v>3444.7</v>
      </c>
      <c r="H40" s="307">
        <v>2897.6</v>
      </c>
      <c r="I40" s="259">
        <f t="shared" si="23"/>
        <v>8.9579074802979188E-3</v>
      </c>
      <c r="J40" s="254">
        <f t="shared" si="6"/>
        <v>-547.09999999999991</v>
      </c>
      <c r="K40" s="313">
        <f t="shared" si="7"/>
        <v>0.84117629982291642</v>
      </c>
      <c r="L40" s="256">
        <v>52</v>
      </c>
      <c r="M40" s="288">
        <v>52</v>
      </c>
      <c r="N40" s="288">
        <v>52</v>
      </c>
      <c r="O40" s="289">
        <v>30</v>
      </c>
      <c r="P40" s="254">
        <f t="shared" si="24"/>
        <v>-22</v>
      </c>
      <c r="Q40" s="313">
        <f t="shared" si="3"/>
        <v>0.57692307692307687</v>
      </c>
      <c r="R40" s="256">
        <f t="shared" si="12"/>
        <v>5020.1000000000004</v>
      </c>
      <c r="S40" s="288">
        <f t="shared" si="11"/>
        <v>5020.1000000000004</v>
      </c>
      <c r="T40" s="254">
        <f t="shared" si="11"/>
        <v>3496.7</v>
      </c>
      <c r="U40" s="289">
        <f t="shared" si="13"/>
        <v>2927.6</v>
      </c>
      <c r="V40" s="254">
        <f t="shared" si="25"/>
        <v>-569.09999999999991</v>
      </c>
      <c r="W40" s="309">
        <f t="shared" si="10"/>
        <v>0.83724654674407295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196" ht="36" customHeight="1">
      <c r="A41" s="158"/>
      <c r="B41" s="144"/>
      <c r="C41" s="132" t="s">
        <v>149</v>
      </c>
      <c r="D41" s="132" t="s">
        <v>62</v>
      </c>
      <c r="E41" s="165" t="s">
        <v>280</v>
      </c>
      <c r="F41" s="261">
        <v>7443.5</v>
      </c>
      <c r="G41" s="262">
        <v>4979.7</v>
      </c>
      <c r="H41" s="307">
        <v>4920.1000000000004</v>
      </c>
      <c r="I41" s="259">
        <f t="shared" si="23"/>
        <v>1.5210450232542033E-2</v>
      </c>
      <c r="J41" s="254">
        <f t="shared" si="6"/>
        <v>-59.599999999999454</v>
      </c>
      <c r="K41" s="313">
        <f t="shared" si="7"/>
        <v>0.98803140751450902</v>
      </c>
      <c r="L41" s="256">
        <v>364.1</v>
      </c>
      <c r="M41" s="288">
        <v>364.1</v>
      </c>
      <c r="N41" s="288">
        <v>230.3</v>
      </c>
      <c r="O41" s="289">
        <v>230.3</v>
      </c>
      <c r="P41" s="254">
        <f t="shared" si="24"/>
        <v>0</v>
      </c>
      <c r="Q41" s="255">
        <f t="shared" si="3"/>
        <v>1</v>
      </c>
      <c r="R41" s="256">
        <f t="shared" si="12"/>
        <v>7807.6</v>
      </c>
      <c r="S41" s="288">
        <f t="shared" si="11"/>
        <v>7807.6</v>
      </c>
      <c r="T41" s="254">
        <f t="shared" si="11"/>
        <v>5210</v>
      </c>
      <c r="U41" s="289">
        <f t="shared" si="13"/>
        <v>5150.4000000000005</v>
      </c>
      <c r="V41" s="254">
        <f t="shared" si="25"/>
        <v>-59.599999999999454</v>
      </c>
      <c r="W41" s="309">
        <f t="shared" si="10"/>
        <v>0.98856046065259129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:196" ht="32.25" customHeight="1">
      <c r="A42" s="158"/>
      <c r="B42" s="144" t="s">
        <v>26</v>
      </c>
      <c r="C42" s="132" t="s">
        <v>63</v>
      </c>
      <c r="D42" s="132" t="s">
        <v>60</v>
      </c>
      <c r="E42" s="173" t="s">
        <v>281</v>
      </c>
      <c r="F42" s="261">
        <v>1865.5</v>
      </c>
      <c r="G42" s="262">
        <v>1247.3</v>
      </c>
      <c r="H42" s="307">
        <v>1136.5</v>
      </c>
      <c r="I42" s="259">
        <f t="shared" si="23"/>
        <v>3.5134807604081256E-3</v>
      </c>
      <c r="J42" s="254">
        <f t="shared" si="6"/>
        <v>-110.79999999999995</v>
      </c>
      <c r="K42" s="313">
        <f t="shared" si="7"/>
        <v>0.91116812314599538</v>
      </c>
      <c r="L42" s="256">
        <v>20</v>
      </c>
      <c r="M42" s="288">
        <v>20</v>
      </c>
      <c r="N42" s="288">
        <v>20</v>
      </c>
      <c r="O42" s="289">
        <v>19.7</v>
      </c>
      <c r="P42" s="254">
        <f t="shared" si="24"/>
        <v>-0.30000000000000071</v>
      </c>
      <c r="Q42" s="255">
        <f t="shared" si="3"/>
        <v>0.98499999999999999</v>
      </c>
      <c r="R42" s="256">
        <f t="shared" si="12"/>
        <v>1885.5</v>
      </c>
      <c r="S42" s="288">
        <f t="shared" si="11"/>
        <v>1885.5</v>
      </c>
      <c r="T42" s="254">
        <f t="shared" si="11"/>
        <v>1267.3</v>
      </c>
      <c r="U42" s="289">
        <f t="shared" si="13"/>
        <v>1156.2</v>
      </c>
      <c r="V42" s="254">
        <f t="shared" si="25"/>
        <v>-111.09999999999991</v>
      </c>
      <c r="W42" s="309">
        <f t="shared" si="10"/>
        <v>0.91233330703069526</v>
      </c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43" spans="1:196" ht="37.9" customHeight="1">
      <c r="A43" s="158"/>
      <c r="B43" s="144" t="s">
        <v>27</v>
      </c>
      <c r="C43" s="132" t="s">
        <v>136</v>
      </c>
      <c r="D43" s="132" t="s">
        <v>60</v>
      </c>
      <c r="E43" s="173" t="s">
        <v>137</v>
      </c>
      <c r="F43" s="261">
        <v>6482.9</v>
      </c>
      <c r="G43" s="262">
        <v>4635.8999999999996</v>
      </c>
      <c r="H43" s="307">
        <v>4083.2</v>
      </c>
      <c r="I43" s="259">
        <f t="shared" si="23"/>
        <v>1.2623180502330363E-2</v>
      </c>
      <c r="J43" s="254">
        <f t="shared" si="6"/>
        <v>-552.69999999999982</v>
      </c>
      <c r="K43" s="313">
        <f t="shared" si="7"/>
        <v>0.88077827390582197</v>
      </c>
      <c r="L43" s="256">
        <v>69.599999999999994</v>
      </c>
      <c r="M43" s="288">
        <v>69.599999999999994</v>
      </c>
      <c r="N43" s="288">
        <v>69.599999999999994</v>
      </c>
      <c r="O43" s="289">
        <v>67.400000000000006</v>
      </c>
      <c r="P43" s="254">
        <f t="shared" si="24"/>
        <v>-2.1999999999999886</v>
      </c>
      <c r="Q43" s="255">
        <f t="shared" si="3"/>
        <v>0.96839080459770133</v>
      </c>
      <c r="R43" s="256">
        <f t="shared" si="12"/>
        <v>6552.5</v>
      </c>
      <c r="S43" s="288">
        <f t="shared" si="11"/>
        <v>6552.5</v>
      </c>
      <c r="T43" s="254">
        <f t="shared" si="11"/>
        <v>4705.5</v>
      </c>
      <c r="U43" s="289">
        <f t="shared" si="13"/>
        <v>4150.5999999999995</v>
      </c>
      <c r="V43" s="254">
        <f t="shared" si="25"/>
        <v>-554.90000000000055</v>
      </c>
      <c r="W43" s="309">
        <f t="shared" si="10"/>
        <v>0.88207416852619269</v>
      </c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</row>
    <row r="44" spans="1:196" ht="18.75" customHeight="1">
      <c r="A44" s="158"/>
      <c r="B44" s="144" t="s">
        <v>27</v>
      </c>
      <c r="C44" s="132" t="s">
        <v>168</v>
      </c>
      <c r="D44" s="132" t="s">
        <v>60</v>
      </c>
      <c r="E44" s="173" t="s">
        <v>169</v>
      </c>
      <c r="F44" s="261">
        <v>10.9</v>
      </c>
      <c r="G44" s="262">
        <v>7.2</v>
      </c>
      <c r="H44" s="307">
        <v>7.2</v>
      </c>
      <c r="I44" s="389">
        <f t="shared" si="23"/>
        <v>2.225874304878003E-5</v>
      </c>
      <c r="J44" s="254">
        <f t="shared" si="6"/>
        <v>0</v>
      </c>
      <c r="K44" s="313">
        <f t="shared" si="7"/>
        <v>1</v>
      </c>
      <c r="L44" s="256"/>
      <c r="M44" s="288"/>
      <c r="N44" s="288"/>
      <c r="O44" s="289"/>
      <c r="P44" s="254">
        <f t="shared" si="24"/>
        <v>0</v>
      </c>
      <c r="Q44" s="255"/>
      <c r="R44" s="256">
        <f t="shared" si="12"/>
        <v>10.9</v>
      </c>
      <c r="S44" s="288">
        <f t="shared" si="11"/>
        <v>10.9</v>
      </c>
      <c r="T44" s="254">
        <f t="shared" si="11"/>
        <v>7.2</v>
      </c>
      <c r="U44" s="289">
        <f t="shared" si="13"/>
        <v>7.2</v>
      </c>
      <c r="V44" s="254">
        <f t="shared" si="25"/>
        <v>0</v>
      </c>
      <c r="W44" s="309">
        <f t="shared" si="10"/>
        <v>1</v>
      </c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196" ht="32.25" customHeight="1">
      <c r="A45" s="158"/>
      <c r="B45" s="144" t="s">
        <v>27</v>
      </c>
      <c r="C45" s="132" t="s">
        <v>218</v>
      </c>
      <c r="D45" s="133" t="s">
        <v>60</v>
      </c>
      <c r="E45" s="173" t="s">
        <v>219</v>
      </c>
      <c r="F45" s="261">
        <v>1590.1</v>
      </c>
      <c r="G45" s="262">
        <v>1200.3</v>
      </c>
      <c r="H45" s="307">
        <v>1018.4</v>
      </c>
      <c r="I45" s="259">
        <f t="shared" si="23"/>
        <v>3.148375544566331E-3</v>
      </c>
      <c r="J45" s="254">
        <f t="shared" si="6"/>
        <v>-181.89999999999998</v>
      </c>
      <c r="K45" s="313">
        <f t="shared" si="7"/>
        <v>0.84845455302840955</v>
      </c>
      <c r="L45" s="256"/>
      <c r="M45" s="254">
        <v>0.2</v>
      </c>
      <c r="N45" s="254">
        <v>0.2</v>
      </c>
      <c r="O45" s="289">
        <v>0.2</v>
      </c>
      <c r="P45" s="254">
        <f t="shared" si="24"/>
        <v>0</v>
      </c>
      <c r="Q45" s="255">
        <f t="shared" si="3"/>
        <v>1</v>
      </c>
      <c r="R45" s="256">
        <f t="shared" si="12"/>
        <v>1590.1</v>
      </c>
      <c r="S45" s="288">
        <f t="shared" si="11"/>
        <v>1590.3</v>
      </c>
      <c r="T45" s="254">
        <f t="shared" si="11"/>
        <v>1200.5</v>
      </c>
      <c r="U45" s="289">
        <f t="shared" si="13"/>
        <v>1018.6</v>
      </c>
      <c r="V45" s="254">
        <f t="shared" si="25"/>
        <v>-181.89999999999998</v>
      </c>
      <c r="W45" s="309">
        <f t="shared" si="10"/>
        <v>0.8484798000832986</v>
      </c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196" s="34" customFormat="1" ht="49.9" customHeight="1">
      <c r="A46" s="235"/>
      <c r="B46" s="242"/>
      <c r="C46" s="237"/>
      <c r="D46" s="237"/>
      <c r="E46" s="245" t="s">
        <v>243</v>
      </c>
      <c r="F46" s="429">
        <v>935.1</v>
      </c>
      <c r="G46" s="430">
        <v>609.29999999999995</v>
      </c>
      <c r="H46" s="308">
        <v>491.4</v>
      </c>
      <c r="I46" s="302">
        <f t="shared" si="23"/>
        <v>1.5191592130792369E-3</v>
      </c>
      <c r="J46" s="293">
        <f t="shared" si="6"/>
        <v>-117.89999999999998</v>
      </c>
      <c r="K46" s="294">
        <f t="shared" si="7"/>
        <v>0.80649926144756279</v>
      </c>
      <c r="L46" s="299"/>
      <c r="M46" s="293"/>
      <c r="N46" s="293"/>
      <c r="O46" s="300"/>
      <c r="P46" s="282">
        <f t="shared" si="24"/>
        <v>0</v>
      </c>
      <c r="Q46" s="309"/>
      <c r="R46" s="299">
        <f t="shared" si="12"/>
        <v>935.1</v>
      </c>
      <c r="S46" s="293">
        <f t="shared" si="11"/>
        <v>935.1</v>
      </c>
      <c r="T46" s="293">
        <f t="shared" si="11"/>
        <v>609.29999999999995</v>
      </c>
      <c r="U46" s="300">
        <f t="shared" si="13"/>
        <v>491.4</v>
      </c>
      <c r="V46" s="293">
        <f t="shared" si="25"/>
        <v>-117.89999999999998</v>
      </c>
      <c r="W46" s="309">
        <f t="shared" si="10"/>
        <v>0.80649926144756279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9"/>
      <c r="GF46" s="49"/>
      <c r="GG46" s="49"/>
      <c r="GH46" s="49"/>
      <c r="GI46" s="49"/>
      <c r="GJ46" s="49"/>
      <c r="GK46" s="49"/>
      <c r="GL46" s="49"/>
      <c r="GM46" s="49"/>
      <c r="GN46" s="49"/>
    </row>
    <row r="47" spans="1:196" s="4" customFormat="1" ht="27" customHeight="1">
      <c r="A47" s="231">
        <v>3</v>
      </c>
      <c r="B47" s="145" t="s">
        <v>42</v>
      </c>
      <c r="C47" s="145" t="s">
        <v>115</v>
      </c>
      <c r="D47" s="145"/>
      <c r="E47" s="167" t="s">
        <v>43</v>
      </c>
      <c r="F47" s="247">
        <f>F48+F51+F52+F53+F56+F57+F59</f>
        <v>35727.700000000004</v>
      </c>
      <c r="G47" s="248">
        <f>G48+G51+G52+G53+G56+G57+G59</f>
        <v>34043.300000000003</v>
      </c>
      <c r="H47" s="278">
        <f>H48+H51+H52+H53+H56+H57+H59</f>
        <v>32730.6</v>
      </c>
      <c r="I47" s="249">
        <f t="shared" si="23"/>
        <v>0.10118639100449994</v>
      </c>
      <c r="J47" s="248">
        <f t="shared" si="6"/>
        <v>-1312.7000000000044</v>
      </c>
      <c r="K47" s="280">
        <f t="shared" si="7"/>
        <v>0.96144028340378274</v>
      </c>
      <c r="L47" s="247">
        <f>L48+L51+L52+L53+L56+L57+L59</f>
        <v>1959.9</v>
      </c>
      <c r="M47" s="248">
        <f>M48+M51+M52+M53+M56+M57+M59</f>
        <v>4677.0999999999995</v>
      </c>
      <c r="N47" s="248">
        <f>N48+N51+N52+N53+N56+N57+N59</f>
        <v>4402</v>
      </c>
      <c r="O47" s="278">
        <f>O48+O51+O52+O53+O56+O57+O59</f>
        <v>4330</v>
      </c>
      <c r="P47" s="248">
        <f t="shared" si="24"/>
        <v>-72</v>
      </c>
      <c r="Q47" s="250">
        <f t="shared" si="3"/>
        <v>0.983643798273512</v>
      </c>
      <c r="R47" s="247">
        <f>R48+R51+R52+R53+R56+R57+R59</f>
        <v>37687.600000000006</v>
      </c>
      <c r="S47" s="248">
        <f>S48+S51+S52+S53+S56+S57+S59</f>
        <v>40404.800000000003</v>
      </c>
      <c r="T47" s="248">
        <f>T48+T51+T52+T53+T56+T57+T59</f>
        <v>38445.300000000003</v>
      </c>
      <c r="U47" s="278">
        <f>U48+U51+U52+U53+U56+U57+U59</f>
        <v>37060.600000000013</v>
      </c>
      <c r="V47" s="248">
        <f t="shared" si="25"/>
        <v>-1384.6999999999898</v>
      </c>
      <c r="W47" s="284">
        <f t="shared" si="10"/>
        <v>0.96398259345095527</v>
      </c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60"/>
      <c r="GF47" s="60"/>
      <c r="GG47" s="60"/>
      <c r="GH47" s="60"/>
      <c r="GI47" s="60"/>
      <c r="GJ47" s="60"/>
      <c r="GK47" s="60"/>
      <c r="GL47" s="60"/>
      <c r="GM47" s="60"/>
      <c r="GN47" s="60"/>
    </row>
    <row r="48" spans="1:196" ht="37.15" customHeight="1">
      <c r="A48" s="158"/>
      <c r="B48" s="131" t="s">
        <v>44</v>
      </c>
      <c r="C48" s="133" t="s">
        <v>138</v>
      </c>
      <c r="D48" s="133" t="s">
        <v>65</v>
      </c>
      <c r="E48" s="164" t="s">
        <v>67</v>
      </c>
      <c r="F48" s="256">
        <v>29709.5</v>
      </c>
      <c r="G48" s="254">
        <v>29709.5</v>
      </c>
      <c r="H48" s="289">
        <v>29362.3</v>
      </c>
      <c r="I48" s="259">
        <f t="shared" si="23"/>
        <v>9.0773318197388028E-2</v>
      </c>
      <c r="J48" s="254">
        <f t="shared" si="6"/>
        <v>-347.20000000000073</v>
      </c>
      <c r="K48" s="313">
        <f t="shared" si="7"/>
        <v>0.98831350241505245</v>
      </c>
      <c r="L48" s="256">
        <v>1388</v>
      </c>
      <c r="M48" s="254">
        <v>4105.2</v>
      </c>
      <c r="N48" s="254">
        <v>3830.1</v>
      </c>
      <c r="O48" s="289">
        <v>3830.1</v>
      </c>
      <c r="P48" s="254">
        <f t="shared" si="24"/>
        <v>0</v>
      </c>
      <c r="Q48" s="255">
        <f t="shared" si="3"/>
        <v>1</v>
      </c>
      <c r="R48" s="256">
        <f t="shared" si="12"/>
        <v>31097.5</v>
      </c>
      <c r="S48" s="288">
        <f t="shared" si="11"/>
        <v>33814.699999999997</v>
      </c>
      <c r="T48" s="254">
        <f t="shared" si="11"/>
        <v>33539.599999999999</v>
      </c>
      <c r="U48" s="289">
        <f t="shared" si="13"/>
        <v>33192.400000000001</v>
      </c>
      <c r="V48" s="254">
        <f t="shared" si="25"/>
        <v>-347.19999999999709</v>
      </c>
      <c r="W48" s="309">
        <f t="shared" si="10"/>
        <v>0.98964805781822096</v>
      </c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</row>
    <row r="49" spans="1:196" s="35" customFormat="1" ht="39.6" customHeight="1">
      <c r="A49" s="235"/>
      <c r="B49" s="236"/>
      <c r="C49" s="237"/>
      <c r="D49" s="237"/>
      <c r="E49" s="246" t="s">
        <v>272</v>
      </c>
      <c r="F49" s="299">
        <v>8221.1</v>
      </c>
      <c r="G49" s="293">
        <v>8221.1</v>
      </c>
      <c r="H49" s="300">
        <v>8187.4</v>
      </c>
      <c r="I49" s="302">
        <f t="shared" si="23"/>
        <v>2.5311282338553003E-2</v>
      </c>
      <c r="J49" s="293">
        <f t="shared" si="6"/>
        <v>-33.700000000000728</v>
      </c>
      <c r="K49" s="294">
        <f t="shared" si="7"/>
        <v>0.99590079186483549</v>
      </c>
      <c r="L49" s="295"/>
      <c r="M49" s="296"/>
      <c r="N49" s="293"/>
      <c r="O49" s="323"/>
      <c r="P49" s="282">
        <f t="shared" si="24"/>
        <v>0</v>
      </c>
      <c r="Q49" s="309"/>
      <c r="R49" s="299">
        <f t="shared" si="12"/>
        <v>8221.1</v>
      </c>
      <c r="S49" s="293">
        <f t="shared" si="11"/>
        <v>8221.1</v>
      </c>
      <c r="T49" s="293">
        <f t="shared" si="11"/>
        <v>8221.1</v>
      </c>
      <c r="U49" s="300">
        <f t="shared" si="13"/>
        <v>8187.4</v>
      </c>
      <c r="V49" s="293">
        <f t="shared" si="25"/>
        <v>-33.700000000000728</v>
      </c>
      <c r="W49" s="309">
        <f t="shared" si="10"/>
        <v>0.99590079186483549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5"/>
      <c r="GF49" s="55"/>
      <c r="GG49" s="55"/>
      <c r="GH49" s="55"/>
      <c r="GI49" s="55"/>
      <c r="GJ49" s="55"/>
      <c r="GK49" s="55"/>
      <c r="GL49" s="55"/>
      <c r="GM49" s="55"/>
      <c r="GN49" s="55"/>
    </row>
    <row r="50" spans="1:196" s="35" customFormat="1" ht="61.15" hidden="1" customHeight="1">
      <c r="A50" s="235"/>
      <c r="B50" s="236"/>
      <c r="C50" s="237"/>
      <c r="D50" s="237"/>
      <c r="E50" s="246" t="s">
        <v>238</v>
      </c>
      <c r="F50" s="299"/>
      <c r="G50" s="293"/>
      <c r="H50" s="300"/>
      <c r="I50" s="302">
        <f t="shared" si="23"/>
        <v>0</v>
      </c>
      <c r="J50" s="293">
        <f t="shared" si="6"/>
        <v>0</v>
      </c>
      <c r="K50" s="280" t="e">
        <f t="shared" si="7"/>
        <v>#DIV/0!</v>
      </c>
      <c r="L50" s="295"/>
      <c r="M50" s="296"/>
      <c r="N50" s="293"/>
      <c r="O50" s="323"/>
      <c r="P50" s="282">
        <f t="shared" si="24"/>
        <v>0</v>
      </c>
      <c r="Q50" s="309" t="e">
        <f t="shared" si="3"/>
        <v>#DIV/0!</v>
      </c>
      <c r="R50" s="299">
        <f>SUM(F50,L50)</f>
        <v>0</v>
      </c>
      <c r="S50" s="293">
        <f>SUM(F50,M50)</f>
        <v>0</v>
      </c>
      <c r="T50" s="293">
        <f t="shared" si="11"/>
        <v>0</v>
      </c>
      <c r="U50" s="300">
        <f t="shared" si="11"/>
        <v>0</v>
      </c>
      <c r="V50" s="293">
        <f t="shared" si="25"/>
        <v>0</v>
      </c>
      <c r="W50" s="284" t="e">
        <f t="shared" si="10"/>
        <v>#DIV/0!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5"/>
      <c r="GF50" s="55"/>
      <c r="GG50" s="55"/>
      <c r="GH50" s="55"/>
      <c r="GI50" s="55"/>
      <c r="GJ50" s="55"/>
      <c r="GK50" s="55"/>
      <c r="GL50" s="55"/>
      <c r="GM50" s="55"/>
      <c r="GN50" s="55"/>
    </row>
    <row r="51" spans="1:196" s="19" customFormat="1" ht="49.9" customHeight="1">
      <c r="A51" s="155"/>
      <c r="B51" s="146" t="s">
        <v>46</v>
      </c>
      <c r="C51" s="146" t="s">
        <v>190</v>
      </c>
      <c r="D51" s="139" t="s">
        <v>191</v>
      </c>
      <c r="E51" s="175" t="s">
        <v>189</v>
      </c>
      <c r="F51" s="312">
        <v>307</v>
      </c>
      <c r="G51" s="288">
        <v>186</v>
      </c>
      <c r="H51" s="289">
        <v>33.9</v>
      </c>
      <c r="I51" s="253">
        <f t="shared" si="23"/>
        <v>1.0480158185467264E-4</v>
      </c>
      <c r="J51" s="254">
        <f t="shared" si="6"/>
        <v>-152.1</v>
      </c>
      <c r="K51" s="313">
        <f t="shared" si="7"/>
        <v>0.18225806451612903</v>
      </c>
      <c r="L51" s="312">
        <v>571.9</v>
      </c>
      <c r="M51" s="288">
        <v>571.9</v>
      </c>
      <c r="N51" s="288">
        <v>571.9</v>
      </c>
      <c r="O51" s="289">
        <v>499.9</v>
      </c>
      <c r="P51" s="254">
        <f t="shared" si="24"/>
        <v>-72</v>
      </c>
      <c r="Q51" s="255">
        <f t="shared" si="3"/>
        <v>0.87410386431194265</v>
      </c>
      <c r="R51" s="312">
        <f>SUM(F51,L51)</f>
        <v>878.9</v>
      </c>
      <c r="S51" s="288">
        <f>SUM(F51,M51)</f>
        <v>878.9</v>
      </c>
      <c r="T51" s="288">
        <f t="shared" si="11"/>
        <v>757.9</v>
      </c>
      <c r="U51" s="289">
        <f t="shared" si="11"/>
        <v>533.79999999999995</v>
      </c>
      <c r="V51" s="254">
        <f t="shared" si="25"/>
        <v>-224.10000000000002</v>
      </c>
      <c r="W51" s="309">
        <f t="shared" si="10"/>
        <v>0.70431455337115711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52"/>
      <c r="GF51" s="52"/>
      <c r="GG51" s="52"/>
      <c r="GH51" s="52"/>
      <c r="GI51" s="52"/>
      <c r="GJ51" s="52"/>
      <c r="GK51" s="52"/>
      <c r="GL51" s="52"/>
      <c r="GM51" s="52"/>
      <c r="GN51" s="52"/>
    </row>
    <row r="52" spans="1:196" s="19" customFormat="1" ht="33.75" customHeight="1">
      <c r="A52" s="155"/>
      <c r="B52" s="146" t="s">
        <v>46</v>
      </c>
      <c r="C52" s="146" t="s">
        <v>139</v>
      </c>
      <c r="D52" s="146" t="s">
        <v>66</v>
      </c>
      <c r="E52" s="175" t="s">
        <v>50</v>
      </c>
      <c r="F52" s="312">
        <v>80</v>
      </c>
      <c r="G52" s="288">
        <v>80</v>
      </c>
      <c r="H52" s="289"/>
      <c r="I52" s="253">
        <f t="shared" si="23"/>
        <v>0</v>
      </c>
      <c r="J52" s="254">
        <f t="shared" si="6"/>
        <v>-80</v>
      </c>
      <c r="K52" s="280">
        <f t="shared" si="7"/>
        <v>0</v>
      </c>
      <c r="L52" s="324"/>
      <c r="M52" s="286"/>
      <c r="N52" s="288"/>
      <c r="O52" s="305"/>
      <c r="P52" s="254">
        <f t="shared" si="24"/>
        <v>0</v>
      </c>
      <c r="Q52" s="255"/>
      <c r="R52" s="312">
        <f t="shared" si="12"/>
        <v>80</v>
      </c>
      <c r="S52" s="288">
        <f t="shared" si="11"/>
        <v>80</v>
      </c>
      <c r="T52" s="288">
        <f t="shared" si="11"/>
        <v>80</v>
      </c>
      <c r="U52" s="289">
        <f t="shared" si="13"/>
        <v>0</v>
      </c>
      <c r="V52" s="254">
        <f t="shared" si="25"/>
        <v>-80</v>
      </c>
      <c r="W52" s="284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52"/>
      <c r="GF52" s="52"/>
      <c r="GG52" s="52"/>
      <c r="GH52" s="52"/>
      <c r="GI52" s="52"/>
      <c r="GJ52" s="52"/>
      <c r="GK52" s="52"/>
      <c r="GL52" s="52"/>
      <c r="GM52" s="52"/>
      <c r="GN52" s="52"/>
    </row>
    <row r="53" spans="1:196" s="19" customFormat="1" ht="33" customHeight="1">
      <c r="A53" s="155"/>
      <c r="B53" s="146" t="s">
        <v>47</v>
      </c>
      <c r="C53" s="146" t="s">
        <v>140</v>
      </c>
      <c r="D53" s="146" t="s">
        <v>66</v>
      </c>
      <c r="E53" s="175" t="s">
        <v>141</v>
      </c>
      <c r="F53" s="312">
        <v>1102.5999999999999</v>
      </c>
      <c r="G53" s="288">
        <v>1002</v>
      </c>
      <c r="H53" s="289">
        <v>853.3</v>
      </c>
      <c r="I53" s="259">
        <f t="shared" si="23"/>
        <v>2.6379702004894444E-3</v>
      </c>
      <c r="J53" s="254">
        <f t="shared" si="6"/>
        <v>-148.70000000000005</v>
      </c>
      <c r="K53" s="313">
        <f t="shared" si="7"/>
        <v>0.85159680638722546</v>
      </c>
      <c r="L53" s="324"/>
      <c r="M53" s="286"/>
      <c r="N53" s="288"/>
      <c r="O53" s="305"/>
      <c r="P53" s="254">
        <f t="shared" si="24"/>
        <v>0</v>
      </c>
      <c r="Q53" s="255"/>
      <c r="R53" s="312">
        <f t="shared" si="12"/>
        <v>1102.5999999999999</v>
      </c>
      <c r="S53" s="288">
        <f t="shared" si="11"/>
        <v>1102.5999999999999</v>
      </c>
      <c r="T53" s="288">
        <f t="shared" si="11"/>
        <v>1002</v>
      </c>
      <c r="U53" s="289">
        <f t="shared" si="13"/>
        <v>853.3</v>
      </c>
      <c r="V53" s="254">
        <f t="shared" si="25"/>
        <v>-148.70000000000005</v>
      </c>
      <c r="W53" s="309">
        <f t="shared" si="10"/>
        <v>0.85159680638722546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52"/>
      <c r="GF53" s="52"/>
      <c r="GG53" s="52"/>
      <c r="GH53" s="52"/>
      <c r="GI53" s="52"/>
      <c r="GJ53" s="52"/>
      <c r="GK53" s="52"/>
      <c r="GL53" s="52"/>
      <c r="GM53" s="52"/>
      <c r="GN53" s="52"/>
    </row>
    <row r="54" spans="1:196" s="34" customFormat="1" ht="64.150000000000006" customHeight="1">
      <c r="A54" s="235"/>
      <c r="B54" s="236"/>
      <c r="C54" s="236"/>
      <c r="D54" s="236"/>
      <c r="E54" s="241" t="s">
        <v>273</v>
      </c>
      <c r="F54" s="299">
        <v>198.5</v>
      </c>
      <c r="G54" s="293">
        <v>198.5</v>
      </c>
      <c r="H54" s="300">
        <v>198.5</v>
      </c>
      <c r="I54" s="302">
        <f t="shared" si="23"/>
        <v>6.1366117988650493E-4</v>
      </c>
      <c r="J54" s="293">
        <f t="shared" si="6"/>
        <v>0</v>
      </c>
      <c r="K54" s="294">
        <f t="shared" si="7"/>
        <v>1</v>
      </c>
      <c r="L54" s="295"/>
      <c r="M54" s="296"/>
      <c r="N54" s="293"/>
      <c r="O54" s="323"/>
      <c r="P54" s="282">
        <f t="shared" si="24"/>
        <v>0</v>
      </c>
      <c r="Q54" s="284"/>
      <c r="R54" s="299">
        <f t="shared" si="12"/>
        <v>198.5</v>
      </c>
      <c r="S54" s="293">
        <f t="shared" si="11"/>
        <v>198.5</v>
      </c>
      <c r="T54" s="293">
        <f t="shared" si="11"/>
        <v>198.5</v>
      </c>
      <c r="U54" s="300">
        <f t="shared" si="13"/>
        <v>198.5</v>
      </c>
      <c r="V54" s="325">
        <f t="shared" si="25"/>
        <v>0</v>
      </c>
      <c r="W54" s="309">
        <f t="shared" si="10"/>
        <v>1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9"/>
      <c r="GF54" s="49"/>
      <c r="GG54" s="49"/>
      <c r="GH54" s="49"/>
      <c r="GI54" s="49"/>
      <c r="GJ54" s="49"/>
      <c r="GK54" s="49"/>
      <c r="GL54" s="49"/>
      <c r="GM54" s="49"/>
      <c r="GN54" s="49"/>
    </row>
    <row r="55" spans="1:196" s="34" customFormat="1" ht="95.25" customHeight="1">
      <c r="A55" s="235"/>
      <c r="B55" s="236"/>
      <c r="C55" s="236"/>
      <c r="D55" s="236"/>
      <c r="E55" s="241" t="s">
        <v>291</v>
      </c>
      <c r="F55" s="299">
        <v>604.1</v>
      </c>
      <c r="G55" s="293">
        <v>503.5</v>
      </c>
      <c r="H55" s="300">
        <v>354.8</v>
      </c>
      <c r="I55" s="302">
        <f t="shared" ref="I55" si="26">H55/$H$6</f>
        <v>1.0968613935704381E-3</v>
      </c>
      <c r="J55" s="293">
        <f t="shared" si="6"/>
        <v>-148.69999999999999</v>
      </c>
      <c r="K55" s="294">
        <f t="shared" si="7"/>
        <v>0.70466732869910631</v>
      </c>
      <c r="L55" s="295"/>
      <c r="M55" s="296"/>
      <c r="N55" s="293"/>
      <c r="O55" s="323"/>
      <c r="P55" s="282">
        <f t="shared" ref="P55" si="27">O55-N55</f>
        <v>0</v>
      </c>
      <c r="Q55" s="284"/>
      <c r="R55" s="299">
        <f t="shared" ref="R55" si="28">SUM(F55,L55)</f>
        <v>604.1</v>
      </c>
      <c r="S55" s="293">
        <f t="shared" ref="S55" si="29">SUM(F55,M55)</f>
        <v>604.1</v>
      </c>
      <c r="T55" s="293">
        <f t="shared" ref="T55" si="30">SUM(G55,N55)</f>
        <v>503.5</v>
      </c>
      <c r="U55" s="300">
        <f t="shared" ref="U55" si="31">SUM(H55,O55)</f>
        <v>354.8</v>
      </c>
      <c r="V55" s="293">
        <f t="shared" ref="V55" si="32">U55-T55</f>
        <v>-148.69999999999999</v>
      </c>
      <c r="W55" s="309">
        <f t="shared" si="10"/>
        <v>0.70466732869910631</v>
      </c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9"/>
      <c r="GF55" s="49"/>
      <c r="GG55" s="49"/>
      <c r="GH55" s="49"/>
      <c r="GI55" s="49"/>
      <c r="GJ55" s="49"/>
      <c r="GK55" s="49"/>
      <c r="GL55" s="49"/>
      <c r="GM55" s="49"/>
      <c r="GN55" s="49"/>
    </row>
    <row r="56" spans="1:196" s="19" customFormat="1" ht="32.25" customHeight="1">
      <c r="A56" s="155"/>
      <c r="B56" s="146" t="s">
        <v>48</v>
      </c>
      <c r="C56" s="146" t="s">
        <v>142</v>
      </c>
      <c r="D56" s="146" t="s">
        <v>66</v>
      </c>
      <c r="E56" s="175" t="s">
        <v>49</v>
      </c>
      <c r="F56" s="312">
        <v>2264.3000000000002</v>
      </c>
      <c r="G56" s="288">
        <v>1513.8</v>
      </c>
      <c r="H56" s="289">
        <v>1191.8</v>
      </c>
      <c r="I56" s="259">
        <f t="shared" si="23"/>
        <v>3.6844402729911165E-3</v>
      </c>
      <c r="J56" s="254">
        <f t="shared" si="6"/>
        <v>-322</v>
      </c>
      <c r="K56" s="313">
        <f t="shared" si="7"/>
        <v>0.78729026291451976</v>
      </c>
      <c r="L56" s="324"/>
      <c r="M56" s="286"/>
      <c r="N56" s="288"/>
      <c r="O56" s="305"/>
      <c r="P56" s="248">
        <f t="shared" si="24"/>
        <v>0</v>
      </c>
      <c r="Q56" s="255"/>
      <c r="R56" s="312">
        <f t="shared" si="12"/>
        <v>2264.3000000000002</v>
      </c>
      <c r="S56" s="288">
        <f t="shared" si="11"/>
        <v>2264.3000000000002</v>
      </c>
      <c r="T56" s="288">
        <f t="shared" si="11"/>
        <v>1513.8</v>
      </c>
      <c r="U56" s="289">
        <f t="shared" si="13"/>
        <v>1191.8</v>
      </c>
      <c r="V56" s="254">
        <f t="shared" si="25"/>
        <v>-322</v>
      </c>
      <c r="W56" s="309">
        <f t="shared" si="10"/>
        <v>0.78729026291451976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52"/>
      <c r="GF56" s="52"/>
      <c r="GG56" s="52"/>
      <c r="GH56" s="52"/>
      <c r="GI56" s="52"/>
      <c r="GJ56" s="52"/>
      <c r="GK56" s="52"/>
      <c r="GL56" s="52"/>
      <c r="GM56" s="52"/>
      <c r="GN56" s="52"/>
    </row>
    <row r="57" spans="1:196" s="19" customFormat="1" ht="30.75" hidden="1" customHeight="1">
      <c r="A57" s="155"/>
      <c r="B57" s="146"/>
      <c r="C57" s="146" t="s">
        <v>162</v>
      </c>
      <c r="D57" s="146" t="s">
        <v>66</v>
      </c>
      <c r="E57" s="175" t="s">
        <v>161</v>
      </c>
      <c r="F57" s="312"/>
      <c r="G57" s="288"/>
      <c r="H57" s="289"/>
      <c r="I57" s="253">
        <f t="shared" si="23"/>
        <v>0</v>
      </c>
      <c r="J57" s="254">
        <f t="shared" si="6"/>
        <v>0</v>
      </c>
      <c r="K57" s="313" t="e">
        <f t="shared" si="7"/>
        <v>#DIV/0!</v>
      </c>
      <c r="L57" s="324"/>
      <c r="M57" s="286"/>
      <c r="N57" s="288"/>
      <c r="O57" s="305"/>
      <c r="P57" s="248">
        <f t="shared" si="24"/>
        <v>0</v>
      </c>
      <c r="Q57" s="255"/>
      <c r="R57" s="312">
        <f t="shared" si="12"/>
        <v>0</v>
      </c>
      <c r="S57" s="288">
        <f t="shared" si="11"/>
        <v>0</v>
      </c>
      <c r="T57" s="288">
        <f t="shared" si="11"/>
        <v>0</v>
      </c>
      <c r="U57" s="289">
        <f t="shared" si="13"/>
        <v>0</v>
      </c>
      <c r="V57" s="254">
        <f t="shared" si="25"/>
        <v>0</v>
      </c>
      <c r="W57" s="309" t="e">
        <f t="shared" si="10"/>
        <v>#DIV/0!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52"/>
      <c r="GF57" s="52"/>
      <c r="GG57" s="52"/>
      <c r="GH57" s="52"/>
      <c r="GI57" s="52"/>
      <c r="GJ57" s="52"/>
      <c r="GK57" s="52"/>
      <c r="GL57" s="52"/>
      <c r="GM57" s="52"/>
      <c r="GN57" s="52"/>
    </row>
    <row r="58" spans="1:196" s="34" customFormat="1" ht="82.15" hidden="1" customHeight="1">
      <c r="A58" s="162"/>
      <c r="B58" s="134"/>
      <c r="C58" s="134"/>
      <c r="D58" s="134"/>
      <c r="E58" s="170" t="s">
        <v>242</v>
      </c>
      <c r="F58" s="326"/>
      <c r="G58" s="327"/>
      <c r="H58" s="300"/>
      <c r="I58" s="328">
        <f t="shared" si="23"/>
        <v>0</v>
      </c>
      <c r="J58" s="327">
        <f t="shared" si="6"/>
        <v>0</v>
      </c>
      <c r="K58" s="313" t="e">
        <f t="shared" si="7"/>
        <v>#DIV/0!</v>
      </c>
      <c r="L58" s="330"/>
      <c r="M58" s="331"/>
      <c r="N58" s="327"/>
      <c r="O58" s="323"/>
      <c r="P58" s="332">
        <f t="shared" si="24"/>
        <v>0</v>
      </c>
      <c r="Q58" s="333"/>
      <c r="R58" s="326">
        <f t="shared" si="12"/>
        <v>0</v>
      </c>
      <c r="S58" s="327">
        <f t="shared" si="11"/>
        <v>0</v>
      </c>
      <c r="T58" s="327">
        <f t="shared" si="11"/>
        <v>0</v>
      </c>
      <c r="U58" s="300">
        <f t="shared" si="13"/>
        <v>0</v>
      </c>
      <c r="V58" s="327">
        <f t="shared" si="25"/>
        <v>0</v>
      </c>
      <c r="W58" s="309" t="e">
        <f t="shared" si="10"/>
        <v>#DIV/0!</v>
      </c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9"/>
      <c r="GF58" s="49"/>
      <c r="GG58" s="49"/>
      <c r="GH58" s="49"/>
      <c r="GI58" s="49"/>
      <c r="GJ58" s="49"/>
      <c r="GK58" s="49"/>
      <c r="GL58" s="49"/>
      <c r="GM58" s="49"/>
      <c r="GN58" s="49"/>
    </row>
    <row r="59" spans="1:196" ht="39" customHeight="1">
      <c r="A59" s="158"/>
      <c r="B59" s="131" t="s">
        <v>45</v>
      </c>
      <c r="C59" s="133" t="s">
        <v>143</v>
      </c>
      <c r="D59" s="133" t="s">
        <v>66</v>
      </c>
      <c r="E59" s="165" t="s">
        <v>144</v>
      </c>
      <c r="F59" s="256">
        <v>2264.3000000000002</v>
      </c>
      <c r="G59" s="254">
        <v>1552</v>
      </c>
      <c r="H59" s="289">
        <v>1289.3</v>
      </c>
      <c r="I59" s="259">
        <f t="shared" si="23"/>
        <v>3.985860751776679E-3</v>
      </c>
      <c r="J59" s="254">
        <f t="shared" si="6"/>
        <v>-262.70000000000005</v>
      </c>
      <c r="K59" s="313">
        <f t="shared" si="7"/>
        <v>0.83073453608247416</v>
      </c>
      <c r="L59" s="258"/>
      <c r="M59" s="286"/>
      <c r="N59" s="254"/>
      <c r="O59" s="305"/>
      <c r="P59" s="248">
        <f t="shared" si="24"/>
        <v>0</v>
      </c>
      <c r="Q59" s="255"/>
      <c r="R59" s="256">
        <f>SUM(F59,L59)</f>
        <v>2264.3000000000002</v>
      </c>
      <c r="S59" s="288">
        <f t="shared" si="11"/>
        <v>2264.3000000000002</v>
      </c>
      <c r="T59" s="254">
        <f t="shared" si="11"/>
        <v>1552</v>
      </c>
      <c r="U59" s="289">
        <f t="shared" si="11"/>
        <v>1289.3</v>
      </c>
      <c r="V59" s="254">
        <f t="shared" si="25"/>
        <v>-262.70000000000005</v>
      </c>
      <c r="W59" s="309">
        <f t="shared" si="10"/>
        <v>0.83073453608247416</v>
      </c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</row>
    <row r="60" spans="1:196" s="14" customFormat="1" ht="27" customHeight="1">
      <c r="A60" s="231">
        <v>4</v>
      </c>
      <c r="B60" s="136" t="s">
        <v>14</v>
      </c>
      <c r="C60" s="136" t="s">
        <v>116</v>
      </c>
      <c r="D60" s="136"/>
      <c r="E60" s="176" t="s">
        <v>145</v>
      </c>
      <c r="F60" s="276">
        <f>SUM(F61:F62,F63:F64)</f>
        <v>8546.5</v>
      </c>
      <c r="G60" s="248">
        <f>SUM(G61:G62,G63:G64)</f>
        <v>5611.0999999999995</v>
      </c>
      <c r="H60" s="278">
        <f>SUM(H61:H62,H63:H64)</f>
        <v>4763.7</v>
      </c>
      <c r="I60" s="249">
        <f t="shared" si="23"/>
        <v>1.4726940869649086E-2</v>
      </c>
      <c r="J60" s="248">
        <f t="shared" si="6"/>
        <v>-847.39999999999964</v>
      </c>
      <c r="K60" s="280">
        <f t="shared" si="7"/>
        <v>0.84897791876815598</v>
      </c>
      <c r="L60" s="276">
        <f>SUM(L61:L62,L63:L64)</f>
        <v>902.00000000000011</v>
      </c>
      <c r="M60" s="248">
        <f>SUM(M61:M62,M63:M64)</f>
        <v>1054.8</v>
      </c>
      <c r="N60" s="277">
        <f>SUM(N61:N62,N63:N64)</f>
        <v>805.2</v>
      </c>
      <c r="O60" s="278">
        <f>SUM(O61:O62,O63:O64)</f>
        <v>709.40000000000009</v>
      </c>
      <c r="P60" s="248">
        <f t="shared" si="24"/>
        <v>-95.799999999999955</v>
      </c>
      <c r="Q60" s="250">
        <f t="shared" si="3"/>
        <v>0.881023348236463</v>
      </c>
      <c r="R60" s="276">
        <f>SUM(R61:R62,R63:R64)</f>
        <v>9448.5</v>
      </c>
      <c r="S60" s="248">
        <f>SUM(S61:S62,S63:S64)</f>
        <v>9601.2999999999993</v>
      </c>
      <c r="T60" s="277">
        <f>SUM(T61:T62,T63:T64)</f>
        <v>6416.3</v>
      </c>
      <c r="U60" s="278">
        <f>SUM(U61:U62,U63:U64)</f>
        <v>5473.0999999999995</v>
      </c>
      <c r="V60" s="248">
        <f t="shared" si="25"/>
        <v>-943.20000000000073</v>
      </c>
      <c r="W60" s="284">
        <f t="shared" si="10"/>
        <v>0.85299939217305909</v>
      </c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61"/>
      <c r="GF60" s="61"/>
      <c r="GG60" s="61"/>
      <c r="GH60" s="61"/>
      <c r="GI60" s="61"/>
      <c r="GJ60" s="61"/>
      <c r="GK60" s="61"/>
      <c r="GL60" s="61"/>
      <c r="GM60" s="61"/>
      <c r="GN60" s="61"/>
    </row>
    <row r="61" spans="1:196" ht="24.75" customHeight="1">
      <c r="A61" s="158"/>
      <c r="B61" s="131" t="s">
        <v>28</v>
      </c>
      <c r="C61" s="132" t="s">
        <v>147</v>
      </c>
      <c r="D61" s="132" t="s">
        <v>69</v>
      </c>
      <c r="E61" s="177" t="s">
        <v>146</v>
      </c>
      <c r="F61" s="256">
        <v>3391.4</v>
      </c>
      <c r="G61" s="254">
        <v>2276.3000000000002</v>
      </c>
      <c r="H61" s="289">
        <v>2085.4</v>
      </c>
      <c r="I61" s="259">
        <f t="shared" si="23"/>
        <v>6.4469976047119276E-3</v>
      </c>
      <c r="J61" s="254">
        <f t="shared" si="6"/>
        <v>-190.90000000000009</v>
      </c>
      <c r="K61" s="313">
        <f t="shared" si="7"/>
        <v>0.91613583446821589</v>
      </c>
      <c r="L61" s="256">
        <v>322.8</v>
      </c>
      <c r="M61" s="288">
        <v>382.5</v>
      </c>
      <c r="N61" s="288">
        <v>274.8</v>
      </c>
      <c r="O61" s="289">
        <v>220.5</v>
      </c>
      <c r="P61" s="254">
        <f t="shared" si="24"/>
        <v>-54.300000000000011</v>
      </c>
      <c r="Q61" s="255">
        <f t="shared" si="3"/>
        <v>0.80240174672489084</v>
      </c>
      <c r="R61" s="256">
        <f t="shared" si="12"/>
        <v>3714.2000000000003</v>
      </c>
      <c r="S61" s="288">
        <f t="shared" si="11"/>
        <v>3773.9</v>
      </c>
      <c r="T61" s="254">
        <f>SUM(G61,N61)</f>
        <v>2551.1000000000004</v>
      </c>
      <c r="U61" s="289">
        <f t="shared" si="13"/>
        <v>2305.9</v>
      </c>
      <c r="V61" s="254">
        <f t="shared" si="25"/>
        <v>-245.20000000000027</v>
      </c>
      <c r="W61" s="309">
        <f t="shared" si="10"/>
        <v>0.9038845988005173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</row>
    <row r="62" spans="1:196" ht="53.45" customHeight="1">
      <c r="A62" s="158"/>
      <c r="B62" s="131" t="s">
        <v>33</v>
      </c>
      <c r="C62" s="147" t="s">
        <v>68</v>
      </c>
      <c r="D62" s="132" t="s">
        <v>70</v>
      </c>
      <c r="E62" s="161" t="s">
        <v>148</v>
      </c>
      <c r="F62" s="256">
        <v>2341.3000000000002</v>
      </c>
      <c r="G62" s="254">
        <v>1677.7</v>
      </c>
      <c r="H62" s="289">
        <v>1319.5</v>
      </c>
      <c r="I62" s="259">
        <f t="shared" si="23"/>
        <v>4.0792238128979511E-3</v>
      </c>
      <c r="J62" s="254">
        <f t="shared" si="6"/>
        <v>-358.20000000000005</v>
      </c>
      <c r="K62" s="313">
        <f t="shared" si="7"/>
        <v>0.78649341360195502</v>
      </c>
      <c r="L62" s="256">
        <v>274.60000000000002</v>
      </c>
      <c r="M62" s="254">
        <v>308.60000000000002</v>
      </c>
      <c r="N62" s="254">
        <v>194.2</v>
      </c>
      <c r="O62" s="289">
        <v>176.3</v>
      </c>
      <c r="P62" s="254">
        <f t="shared" si="24"/>
        <v>-17.899999999999977</v>
      </c>
      <c r="Q62" s="255">
        <f t="shared" si="3"/>
        <v>0.90782698249227611</v>
      </c>
      <c r="R62" s="256">
        <f t="shared" ref="R62:R121" si="33">SUM(F62,L62)</f>
        <v>2615.9</v>
      </c>
      <c r="S62" s="288">
        <f t="shared" ref="S62:U119" si="34">SUM(F62,M62)</f>
        <v>2649.9</v>
      </c>
      <c r="T62" s="254">
        <f t="shared" si="34"/>
        <v>1871.9</v>
      </c>
      <c r="U62" s="289">
        <f t="shared" si="34"/>
        <v>1495.8</v>
      </c>
      <c r="V62" s="254">
        <f t="shared" si="25"/>
        <v>-376.10000000000014</v>
      </c>
      <c r="W62" s="309">
        <f t="shared" si="10"/>
        <v>0.79908114749719528</v>
      </c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196" ht="31.5" customHeight="1">
      <c r="A63" s="158"/>
      <c r="B63" s="131" t="s">
        <v>29</v>
      </c>
      <c r="C63" s="132" t="s">
        <v>150</v>
      </c>
      <c r="D63" s="132" t="s">
        <v>71</v>
      </c>
      <c r="E63" s="177" t="s">
        <v>151</v>
      </c>
      <c r="F63" s="256">
        <v>2055.9</v>
      </c>
      <c r="G63" s="254">
        <v>1409.4</v>
      </c>
      <c r="H63" s="289">
        <v>1276.0999999999999</v>
      </c>
      <c r="I63" s="259">
        <f t="shared" si="23"/>
        <v>3.9450530561872489E-3</v>
      </c>
      <c r="J63" s="254">
        <f t="shared" si="6"/>
        <v>-133.30000000000018</v>
      </c>
      <c r="K63" s="313">
        <f t="shared" si="7"/>
        <v>0.90542074641691483</v>
      </c>
      <c r="L63" s="256">
        <v>304.60000000000002</v>
      </c>
      <c r="M63" s="288">
        <v>363.7</v>
      </c>
      <c r="N63" s="254">
        <v>336.2</v>
      </c>
      <c r="O63" s="289">
        <v>312.60000000000002</v>
      </c>
      <c r="P63" s="254">
        <f t="shared" si="24"/>
        <v>-23.599999999999966</v>
      </c>
      <c r="Q63" s="255">
        <f t="shared" si="3"/>
        <v>0.9298036882807853</v>
      </c>
      <c r="R63" s="256">
        <f t="shared" si="33"/>
        <v>2360.5</v>
      </c>
      <c r="S63" s="288">
        <f t="shared" si="34"/>
        <v>2419.6</v>
      </c>
      <c r="T63" s="254">
        <f t="shared" si="34"/>
        <v>1745.6000000000001</v>
      </c>
      <c r="U63" s="289">
        <f t="shared" si="34"/>
        <v>1588.6999999999998</v>
      </c>
      <c r="V63" s="254">
        <f t="shared" si="25"/>
        <v>-156.90000000000032</v>
      </c>
      <c r="W63" s="309">
        <f t="shared" si="10"/>
        <v>0.91011686526122804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196" ht="24.75" customHeight="1" thickBot="1">
      <c r="A64" s="158"/>
      <c r="B64" s="131" t="s">
        <v>30</v>
      </c>
      <c r="C64" s="132" t="s">
        <v>152</v>
      </c>
      <c r="D64" s="132" t="s">
        <v>71</v>
      </c>
      <c r="E64" s="178" t="s">
        <v>153</v>
      </c>
      <c r="F64" s="256">
        <v>757.9</v>
      </c>
      <c r="G64" s="254">
        <v>247.7</v>
      </c>
      <c r="H64" s="289">
        <v>82.7</v>
      </c>
      <c r="I64" s="253">
        <f t="shared" si="23"/>
        <v>2.5566639585195954E-4</v>
      </c>
      <c r="J64" s="254">
        <f t="shared" si="6"/>
        <v>-165</v>
      </c>
      <c r="K64" s="313">
        <f t="shared" si="7"/>
        <v>0.33387161889382322</v>
      </c>
      <c r="L64" s="258"/>
      <c r="M64" s="286"/>
      <c r="N64" s="254"/>
      <c r="O64" s="305"/>
      <c r="P64" s="248">
        <f t="shared" si="24"/>
        <v>0</v>
      </c>
      <c r="Q64" s="255"/>
      <c r="R64" s="256">
        <f t="shared" si="33"/>
        <v>757.9</v>
      </c>
      <c r="S64" s="288">
        <f t="shared" si="34"/>
        <v>757.9</v>
      </c>
      <c r="T64" s="254">
        <f t="shared" si="34"/>
        <v>247.7</v>
      </c>
      <c r="U64" s="289">
        <f t="shared" si="34"/>
        <v>82.7</v>
      </c>
      <c r="V64" s="254">
        <f t="shared" si="25"/>
        <v>-165</v>
      </c>
      <c r="W64" s="309">
        <f t="shared" si="10"/>
        <v>0.33387161889382322</v>
      </c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196" s="6" customFormat="1" ht="26.25" customHeight="1" thickBot="1">
      <c r="A65" s="158">
        <v>5</v>
      </c>
      <c r="B65" s="145" t="s">
        <v>15</v>
      </c>
      <c r="C65" s="145" t="s">
        <v>118</v>
      </c>
      <c r="D65" s="145"/>
      <c r="E65" s="179" t="s">
        <v>37</v>
      </c>
      <c r="F65" s="247">
        <f>SUM(F66:F69,F71)</f>
        <v>3759.6</v>
      </c>
      <c r="G65" s="248">
        <f>SUM(G66:G69,G71)</f>
        <v>2639.2999999999997</v>
      </c>
      <c r="H65" s="278">
        <f>SUM(H66:H69,H71)</f>
        <v>1648.7</v>
      </c>
      <c r="I65" s="249">
        <f t="shared" si="23"/>
        <v>5.0969430089616158E-3</v>
      </c>
      <c r="J65" s="248">
        <f t="shared" si="6"/>
        <v>-990.59999999999968</v>
      </c>
      <c r="K65" s="280">
        <f t="shared" si="7"/>
        <v>0.62467320880536514</v>
      </c>
      <c r="L65" s="247">
        <f>SUM(L66:L69,L71)</f>
        <v>1493.1000000000001</v>
      </c>
      <c r="M65" s="277">
        <f>SUM(M66:M69,M71)</f>
        <v>1493.1000000000001</v>
      </c>
      <c r="N65" s="248">
        <f>SUM(N66:N69,N71)</f>
        <v>1474.1000000000001</v>
      </c>
      <c r="O65" s="278">
        <f>SUM(O66:O69,O71)</f>
        <v>1428.1000000000001</v>
      </c>
      <c r="P65" s="248">
        <f t="shared" si="24"/>
        <v>-46</v>
      </c>
      <c r="Q65" s="250">
        <f t="shared" si="3"/>
        <v>0.96879451868936983</v>
      </c>
      <c r="R65" s="247">
        <f>SUM(R66:R69,R71)</f>
        <v>5252.7</v>
      </c>
      <c r="S65" s="277">
        <f>SUM(S66:S69,S71)</f>
        <v>5252.7</v>
      </c>
      <c r="T65" s="248">
        <f>SUM(T66:T69,T71)</f>
        <v>4113.3999999999996</v>
      </c>
      <c r="U65" s="278">
        <f>SUM(U66:U69,U71)</f>
        <v>3076.8</v>
      </c>
      <c r="V65" s="248">
        <f t="shared" si="25"/>
        <v>-1036.5999999999995</v>
      </c>
      <c r="W65" s="284">
        <f t="shared" si="10"/>
        <v>0.74799435989692231</v>
      </c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62"/>
      <c r="GF65" s="62"/>
      <c r="GG65" s="62"/>
      <c r="GH65" s="62"/>
      <c r="GI65" s="62"/>
      <c r="GJ65" s="62"/>
      <c r="GK65" s="62"/>
      <c r="GL65" s="62"/>
      <c r="GM65" s="62"/>
      <c r="GN65" s="62"/>
    </row>
    <row r="66" spans="1:196" ht="33.6" customHeight="1">
      <c r="A66" s="158"/>
      <c r="B66" s="131" t="s">
        <v>32</v>
      </c>
      <c r="C66" s="133" t="s">
        <v>72</v>
      </c>
      <c r="D66" s="133" t="s">
        <v>73</v>
      </c>
      <c r="E66" s="163" t="s">
        <v>74</v>
      </c>
      <c r="F66" s="256">
        <v>343</v>
      </c>
      <c r="G66" s="254">
        <v>300.60000000000002</v>
      </c>
      <c r="H66" s="289">
        <v>87.3</v>
      </c>
      <c r="I66" s="253">
        <f t="shared" si="23"/>
        <v>2.6988725946645783E-4</v>
      </c>
      <c r="J66" s="254">
        <f t="shared" si="6"/>
        <v>-213.3</v>
      </c>
      <c r="K66" s="313">
        <f t="shared" si="7"/>
        <v>0.29041916167664666</v>
      </c>
      <c r="L66" s="258"/>
      <c r="M66" s="286"/>
      <c r="N66" s="254"/>
      <c r="O66" s="305"/>
      <c r="P66" s="254">
        <f t="shared" si="24"/>
        <v>0</v>
      </c>
      <c r="Q66" s="255"/>
      <c r="R66" s="256">
        <f>SUM(F66,L66)</f>
        <v>343</v>
      </c>
      <c r="S66" s="288">
        <f t="shared" ref="S66:U67" si="35">SUM(F66,M66)</f>
        <v>343</v>
      </c>
      <c r="T66" s="254">
        <f t="shared" si="35"/>
        <v>300.60000000000002</v>
      </c>
      <c r="U66" s="289">
        <f t="shared" si="35"/>
        <v>87.3</v>
      </c>
      <c r="V66" s="254">
        <f t="shared" si="25"/>
        <v>-213.3</v>
      </c>
      <c r="W66" s="309">
        <f t="shared" si="10"/>
        <v>0.29041916167664666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196" ht="36" customHeight="1">
      <c r="A67" s="158"/>
      <c r="B67" s="131" t="s">
        <v>32</v>
      </c>
      <c r="C67" s="133" t="s">
        <v>75</v>
      </c>
      <c r="D67" s="133" t="s">
        <v>73</v>
      </c>
      <c r="E67" s="163" t="s">
        <v>76</v>
      </c>
      <c r="F67" s="256">
        <v>207</v>
      </c>
      <c r="G67" s="254">
        <v>182</v>
      </c>
      <c r="H67" s="289">
        <v>7.5</v>
      </c>
      <c r="I67" s="389">
        <f t="shared" si="23"/>
        <v>2.3186190675812533E-5</v>
      </c>
      <c r="J67" s="254">
        <f t="shared" si="6"/>
        <v>-174.5</v>
      </c>
      <c r="K67" s="313">
        <f t="shared" si="7"/>
        <v>4.1208791208791208E-2</v>
      </c>
      <c r="L67" s="258"/>
      <c r="M67" s="286"/>
      <c r="N67" s="254"/>
      <c r="O67" s="305"/>
      <c r="P67" s="254">
        <f t="shared" si="24"/>
        <v>0</v>
      </c>
      <c r="Q67" s="255"/>
      <c r="R67" s="256">
        <f>SUM(F67,L67)</f>
        <v>207</v>
      </c>
      <c r="S67" s="288">
        <f t="shared" si="35"/>
        <v>207</v>
      </c>
      <c r="T67" s="254">
        <f t="shared" si="35"/>
        <v>182</v>
      </c>
      <c r="U67" s="289">
        <f t="shared" si="35"/>
        <v>7.5</v>
      </c>
      <c r="V67" s="254">
        <f t="shared" si="25"/>
        <v>-174.5</v>
      </c>
      <c r="W67" s="309">
        <f t="shared" si="10"/>
        <v>4.1208791208791208E-2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</row>
    <row r="68" spans="1:196" s="10" customFormat="1" ht="51" customHeight="1">
      <c r="A68" s="158"/>
      <c r="B68" s="131" t="s">
        <v>22</v>
      </c>
      <c r="C68" s="148" t="s">
        <v>77</v>
      </c>
      <c r="D68" s="148" t="s">
        <v>73</v>
      </c>
      <c r="E68" s="180" t="s">
        <v>78</v>
      </c>
      <c r="F68" s="256">
        <v>2959.4</v>
      </c>
      <c r="G68" s="254">
        <v>1987.5</v>
      </c>
      <c r="H68" s="289">
        <v>1393.5</v>
      </c>
      <c r="I68" s="259">
        <f t="shared" si="23"/>
        <v>4.3079942275659686E-3</v>
      </c>
      <c r="J68" s="254">
        <f t="shared" si="6"/>
        <v>-594</v>
      </c>
      <c r="K68" s="313">
        <f t="shared" si="7"/>
        <v>0.70113207547169809</v>
      </c>
      <c r="L68" s="256">
        <v>51.4</v>
      </c>
      <c r="M68" s="288">
        <v>51.4</v>
      </c>
      <c r="N68" s="288">
        <v>32.4</v>
      </c>
      <c r="O68" s="289">
        <v>32.200000000000003</v>
      </c>
      <c r="P68" s="254">
        <f t="shared" si="24"/>
        <v>-0.19999999999999574</v>
      </c>
      <c r="Q68" s="255">
        <f t="shared" si="3"/>
        <v>0.99382716049382724</v>
      </c>
      <c r="R68" s="256">
        <f t="shared" si="33"/>
        <v>3010.8</v>
      </c>
      <c r="S68" s="288">
        <f t="shared" si="34"/>
        <v>3010.8</v>
      </c>
      <c r="T68" s="254">
        <f t="shared" si="34"/>
        <v>2019.9</v>
      </c>
      <c r="U68" s="289">
        <f t="shared" si="34"/>
        <v>1425.7</v>
      </c>
      <c r="V68" s="254">
        <f t="shared" si="25"/>
        <v>-594.20000000000005</v>
      </c>
      <c r="W68" s="309">
        <f t="shared" si="10"/>
        <v>0.70582702113966034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63"/>
      <c r="GF68" s="63"/>
      <c r="GG68" s="63"/>
      <c r="GH68" s="63"/>
      <c r="GI68" s="63"/>
      <c r="GJ68" s="63"/>
      <c r="GK68" s="63"/>
      <c r="GL68" s="63"/>
      <c r="GM68" s="63"/>
      <c r="GN68" s="63"/>
    </row>
    <row r="69" spans="1:196" s="10" customFormat="1" ht="51" customHeight="1">
      <c r="A69" s="158"/>
      <c r="B69" s="131" t="s">
        <v>22</v>
      </c>
      <c r="C69" s="148" t="s">
        <v>254</v>
      </c>
      <c r="D69" s="133" t="s">
        <v>73</v>
      </c>
      <c r="E69" s="180" t="s">
        <v>259</v>
      </c>
      <c r="F69" s="256"/>
      <c r="G69" s="254"/>
      <c r="H69" s="289"/>
      <c r="I69" s="259">
        <f t="shared" si="23"/>
        <v>0</v>
      </c>
      <c r="J69" s="254">
        <f t="shared" si="6"/>
        <v>0</v>
      </c>
      <c r="K69" s="280"/>
      <c r="L69" s="256">
        <v>1441.7</v>
      </c>
      <c r="M69" s="288">
        <v>1441.7</v>
      </c>
      <c r="N69" s="288">
        <v>1441.7</v>
      </c>
      <c r="O69" s="289">
        <v>1395.9</v>
      </c>
      <c r="P69" s="254">
        <f t="shared" si="24"/>
        <v>-45.799999999999955</v>
      </c>
      <c r="Q69" s="255">
        <f t="shared" si="3"/>
        <v>0.96823194839425686</v>
      </c>
      <c r="R69" s="256">
        <f t="shared" si="33"/>
        <v>1441.7</v>
      </c>
      <c r="S69" s="288">
        <f t="shared" si="34"/>
        <v>1441.7</v>
      </c>
      <c r="T69" s="254">
        <f t="shared" si="34"/>
        <v>1441.7</v>
      </c>
      <c r="U69" s="289">
        <f t="shared" si="34"/>
        <v>1395.9</v>
      </c>
      <c r="V69" s="254">
        <f t="shared" si="25"/>
        <v>-45.799999999999955</v>
      </c>
      <c r="W69" s="309">
        <f t="shared" si="10"/>
        <v>0.96823194839425686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63"/>
      <c r="GF69" s="63"/>
      <c r="GG69" s="63"/>
      <c r="GH69" s="63"/>
      <c r="GI69" s="63"/>
      <c r="GJ69" s="63"/>
      <c r="GK69" s="63"/>
      <c r="GL69" s="63"/>
      <c r="GM69" s="63"/>
      <c r="GN69" s="63"/>
    </row>
    <row r="70" spans="1:196" s="34" customFormat="1" ht="82.15" hidden="1" customHeight="1">
      <c r="A70" s="162"/>
      <c r="B70" s="134"/>
      <c r="C70" s="134"/>
      <c r="D70" s="134"/>
      <c r="E70" s="170" t="s">
        <v>260</v>
      </c>
      <c r="F70" s="330"/>
      <c r="G70" s="331"/>
      <c r="H70" s="323"/>
      <c r="I70" s="334">
        <f t="shared" si="23"/>
        <v>0</v>
      </c>
      <c r="J70" s="332">
        <f t="shared" si="6"/>
        <v>0</v>
      </c>
      <c r="K70" s="280" t="e">
        <f t="shared" si="7"/>
        <v>#DIV/0!</v>
      </c>
      <c r="L70" s="326"/>
      <c r="M70" s="327"/>
      <c r="N70" s="327"/>
      <c r="O70" s="300"/>
      <c r="P70" s="327">
        <f t="shared" si="24"/>
        <v>0</v>
      </c>
      <c r="Q70" s="329" t="e">
        <f t="shared" si="3"/>
        <v>#DIV/0!</v>
      </c>
      <c r="R70" s="326">
        <f t="shared" si="33"/>
        <v>0</v>
      </c>
      <c r="S70" s="327">
        <f t="shared" si="34"/>
        <v>0</v>
      </c>
      <c r="T70" s="327">
        <f t="shared" si="34"/>
        <v>0</v>
      </c>
      <c r="U70" s="289">
        <f t="shared" si="34"/>
        <v>0</v>
      </c>
      <c r="V70" s="327">
        <f t="shared" si="25"/>
        <v>0</v>
      </c>
      <c r="W70" s="284" t="e">
        <f t="shared" si="10"/>
        <v>#DIV/0!</v>
      </c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9"/>
      <c r="GF70" s="49"/>
      <c r="GG70" s="49"/>
      <c r="GH70" s="49"/>
      <c r="GI70" s="49"/>
      <c r="GJ70" s="49"/>
      <c r="GK70" s="49"/>
      <c r="GL70" s="49"/>
      <c r="GM70" s="49"/>
      <c r="GN70" s="49"/>
    </row>
    <row r="71" spans="1:196" s="10" customFormat="1" ht="52.9" customHeight="1" thickBot="1">
      <c r="A71" s="158"/>
      <c r="B71" s="131" t="s">
        <v>22</v>
      </c>
      <c r="C71" s="148" t="s">
        <v>220</v>
      </c>
      <c r="D71" s="148" t="s">
        <v>73</v>
      </c>
      <c r="E71" s="180" t="s">
        <v>236</v>
      </c>
      <c r="F71" s="256">
        <v>250.2</v>
      </c>
      <c r="G71" s="254">
        <v>169.2</v>
      </c>
      <c r="H71" s="289">
        <v>160.4</v>
      </c>
      <c r="I71" s="253">
        <f t="shared" si="23"/>
        <v>4.9587533125337738E-4</v>
      </c>
      <c r="J71" s="254">
        <f t="shared" si="6"/>
        <v>-8.7999999999999829</v>
      </c>
      <c r="K71" s="313">
        <f t="shared" si="7"/>
        <v>0.94799054373522473</v>
      </c>
      <c r="L71" s="256"/>
      <c r="M71" s="288"/>
      <c r="N71" s="288"/>
      <c r="O71" s="289"/>
      <c r="P71" s="254">
        <f t="shared" si="24"/>
        <v>0</v>
      </c>
      <c r="Q71" s="255"/>
      <c r="R71" s="256">
        <f t="shared" si="33"/>
        <v>250.2</v>
      </c>
      <c r="S71" s="288">
        <f t="shared" si="34"/>
        <v>250.2</v>
      </c>
      <c r="T71" s="254">
        <f t="shared" si="34"/>
        <v>169.2</v>
      </c>
      <c r="U71" s="289">
        <f t="shared" si="34"/>
        <v>160.4</v>
      </c>
      <c r="V71" s="254">
        <f t="shared" si="25"/>
        <v>-8.7999999999999829</v>
      </c>
      <c r="W71" s="309">
        <f t="shared" si="10"/>
        <v>0.94799054373522473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63"/>
      <c r="GF71" s="63"/>
      <c r="GG71" s="63"/>
      <c r="GH71" s="63"/>
      <c r="GI71" s="63"/>
      <c r="GJ71" s="63"/>
      <c r="GK71" s="63"/>
      <c r="GL71" s="63"/>
      <c r="GM71" s="63"/>
      <c r="GN71" s="63"/>
    </row>
    <row r="72" spans="1:196" s="6" customFormat="1" ht="83.45" customHeight="1" thickBot="1">
      <c r="A72" s="231">
        <v>6</v>
      </c>
      <c r="B72" s="145" t="s">
        <v>16</v>
      </c>
      <c r="C72" s="145" t="s">
        <v>154</v>
      </c>
      <c r="D72" s="145" t="s">
        <v>54</v>
      </c>
      <c r="E72" s="181" t="s">
        <v>125</v>
      </c>
      <c r="F72" s="247">
        <v>35844.1</v>
      </c>
      <c r="G72" s="248">
        <v>25651.1</v>
      </c>
      <c r="H72" s="278">
        <v>23793.1</v>
      </c>
      <c r="I72" s="249">
        <f t="shared" si="23"/>
        <v>7.3556180449156683E-2</v>
      </c>
      <c r="J72" s="248">
        <f t="shared" ref="J72:J120" si="36">H72-G72</f>
        <v>-1858</v>
      </c>
      <c r="K72" s="280">
        <f t="shared" ref="K72:K120" si="37">H72/G72</f>
        <v>0.92756645913820457</v>
      </c>
      <c r="L72" s="247">
        <v>201.5</v>
      </c>
      <c r="M72" s="248">
        <v>206.4</v>
      </c>
      <c r="N72" s="248">
        <v>206.4</v>
      </c>
      <c r="O72" s="278">
        <v>25.6</v>
      </c>
      <c r="P72" s="248">
        <f t="shared" si="24"/>
        <v>-180.8</v>
      </c>
      <c r="Q72" s="250">
        <f t="shared" ref="Q72:Q100" si="38">O72/N72</f>
        <v>0.12403100775193798</v>
      </c>
      <c r="R72" s="247">
        <f t="shared" si="33"/>
        <v>36045.599999999999</v>
      </c>
      <c r="S72" s="277">
        <f t="shared" si="34"/>
        <v>36050.5</v>
      </c>
      <c r="T72" s="248">
        <f t="shared" si="34"/>
        <v>25857.5</v>
      </c>
      <c r="U72" s="278">
        <f t="shared" si="34"/>
        <v>23818.699999999997</v>
      </c>
      <c r="V72" s="248">
        <f t="shared" si="25"/>
        <v>-2038.8000000000029</v>
      </c>
      <c r="W72" s="284">
        <f t="shared" ref="W72:W100" si="39">U72/T72</f>
        <v>0.92115247026974756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62"/>
      <c r="GF72" s="62"/>
      <c r="GG72" s="62"/>
      <c r="GH72" s="62"/>
      <c r="GI72" s="62"/>
      <c r="GJ72" s="62"/>
      <c r="GK72" s="62"/>
      <c r="GL72" s="62"/>
      <c r="GM72" s="62"/>
      <c r="GN72" s="62"/>
    </row>
    <row r="73" spans="1:196" s="8" customFormat="1" ht="48.75" customHeight="1" thickBot="1">
      <c r="A73" s="231">
        <v>7</v>
      </c>
      <c r="B73" s="145" t="s">
        <v>16</v>
      </c>
      <c r="C73" s="145" t="s">
        <v>155</v>
      </c>
      <c r="D73" s="145" t="s">
        <v>54</v>
      </c>
      <c r="E73" s="181" t="s">
        <v>156</v>
      </c>
      <c r="F73" s="247">
        <v>30993.9</v>
      </c>
      <c r="G73" s="248">
        <v>22183.200000000001</v>
      </c>
      <c r="H73" s="278">
        <v>20059.900000000001</v>
      </c>
      <c r="I73" s="249">
        <f t="shared" si="23"/>
        <v>6.2015022178364243E-2</v>
      </c>
      <c r="J73" s="248">
        <f t="shared" si="36"/>
        <v>-2123.2999999999993</v>
      </c>
      <c r="K73" s="280">
        <f t="shared" si="37"/>
        <v>0.90428342168848497</v>
      </c>
      <c r="L73" s="247">
        <v>253.1</v>
      </c>
      <c r="M73" s="248">
        <v>253.1</v>
      </c>
      <c r="N73" s="248">
        <v>253.1</v>
      </c>
      <c r="O73" s="278">
        <v>73.400000000000006</v>
      </c>
      <c r="P73" s="248">
        <f t="shared" si="24"/>
        <v>-179.7</v>
      </c>
      <c r="Q73" s="250">
        <f t="shared" si="38"/>
        <v>0.29000395100750692</v>
      </c>
      <c r="R73" s="247">
        <f>SUM(F73,L73)</f>
        <v>31247</v>
      </c>
      <c r="S73" s="277">
        <f t="shared" si="34"/>
        <v>31247</v>
      </c>
      <c r="T73" s="248">
        <f t="shared" si="34"/>
        <v>22436.3</v>
      </c>
      <c r="U73" s="278">
        <f t="shared" si="34"/>
        <v>20133.300000000003</v>
      </c>
      <c r="V73" s="248">
        <f t="shared" si="25"/>
        <v>-2302.9999999999964</v>
      </c>
      <c r="W73" s="284">
        <f t="shared" si="39"/>
        <v>0.8973538417653536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64"/>
      <c r="GF73" s="64"/>
      <c r="GG73" s="64"/>
      <c r="GH73" s="64"/>
      <c r="GI73" s="64"/>
      <c r="GJ73" s="64"/>
      <c r="GK73" s="64"/>
      <c r="GL73" s="64"/>
      <c r="GM73" s="64"/>
      <c r="GN73" s="64"/>
    </row>
    <row r="74" spans="1:196" s="8" customFormat="1" ht="34.5" customHeight="1" thickBot="1">
      <c r="A74" s="231">
        <v>8</v>
      </c>
      <c r="B74" s="145" t="s">
        <v>16</v>
      </c>
      <c r="C74" s="145" t="s">
        <v>53</v>
      </c>
      <c r="D74" s="136" t="s">
        <v>92</v>
      </c>
      <c r="E74" s="181" t="s">
        <v>197</v>
      </c>
      <c r="F74" s="247">
        <v>3251.9</v>
      </c>
      <c r="G74" s="248">
        <v>3088.9</v>
      </c>
      <c r="H74" s="278">
        <v>2656.2</v>
      </c>
      <c r="I74" s="249">
        <f t="shared" si="23"/>
        <v>8.2116212897457661E-3</v>
      </c>
      <c r="J74" s="248">
        <f t="shared" si="36"/>
        <v>-432.70000000000027</v>
      </c>
      <c r="K74" s="280">
        <f t="shared" si="37"/>
        <v>0.85991777007996362</v>
      </c>
      <c r="L74" s="263"/>
      <c r="M74" s="264"/>
      <c r="N74" s="248"/>
      <c r="O74" s="335"/>
      <c r="P74" s="248">
        <f t="shared" si="24"/>
        <v>0</v>
      </c>
      <c r="Q74" s="250"/>
      <c r="R74" s="247">
        <f>SUM(F74,L74)</f>
        <v>3251.9</v>
      </c>
      <c r="S74" s="277">
        <f t="shared" si="34"/>
        <v>3251.9</v>
      </c>
      <c r="T74" s="248">
        <f t="shared" si="34"/>
        <v>3088.9</v>
      </c>
      <c r="U74" s="278">
        <f t="shared" si="34"/>
        <v>2656.2</v>
      </c>
      <c r="V74" s="248">
        <f t="shared" si="25"/>
        <v>-432.70000000000027</v>
      </c>
      <c r="W74" s="284">
        <f t="shared" si="39"/>
        <v>0.85991777007996362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64"/>
      <c r="GF74" s="64"/>
      <c r="GG74" s="64"/>
      <c r="GH74" s="64"/>
      <c r="GI74" s="64"/>
      <c r="GJ74" s="64"/>
      <c r="GK74" s="64"/>
      <c r="GL74" s="64"/>
      <c r="GM74" s="64"/>
      <c r="GN74" s="64"/>
    </row>
    <row r="75" spans="1:196" s="8" customFormat="1" ht="24" customHeight="1" thickBot="1">
      <c r="A75" s="231">
        <v>9</v>
      </c>
      <c r="B75" s="145" t="s">
        <v>31</v>
      </c>
      <c r="C75" s="145" t="s">
        <v>117</v>
      </c>
      <c r="D75" s="145"/>
      <c r="E75" s="182" t="s">
        <v>82</v>
      </c>
      <c r="F75" s="247">
        <f>SUM(F76:F79,F81:F86)</f>
        <v>31747.800000000003</v>
      </c>
      <c r="G75" s="248">
        <f t="shared" ref="G75:H75" si="40">SUM(G76:G79,G81:G86)</f>
        <v>21943.000000000004</v>
      </c>
      <c r="H75" s="278">
        <f t="shared" si="40"/>
        <v>20943.199999999997</v>
      </c>
      <c r="I75" s="249">
        <f t="shared" si="23"/>
        <v>6.474573714155693E-2</v>
      </c>
      <c r="J75" s="248">
        <f t="shared" si="36"/>
        <v>-999.80000000000655</v>
      </c>
      <c r="K75" s="280">
        <f t="shared" si="37"/>
        <v>0.95443649455407165</v>
      </c>
      <c r="L75" s="247">
        <f>SUM(L76:L79,L81:L86)</f>
        <v>56138.8</v>
      </c>
      <c r="M75" s="248">
        <f t="shared" ref="M75" si="41">SUM(M76:M79,M81:M86)</f>
        <v>56668.200000000004</v>
      </c>
      <c r="N75" s="248">
        <f t="shared" ref="N75:O75" si="42">SUM(N76:N79,N81:N86)</f>
        <v>55905.4</v>
      </c>
      <c r="O75" s="278">
        <f t="shared" si="42"/>
        <v>34161.300000000003</v>
      </c>
      <c r="P75" s="248">
        <f t="shared" si="24"/>
        <v>-21744.1</v>
      </c>
      <c r="Q75" s="250">
        <f t="shared" si="38"/>
        <v>0.61105546154754287</v>
      </c>
      <c r="R75" s="247">
        <f>SUM(R76:R79,R81:R86)</f>
        <v>87886.6</v>
      </c>
      <c r="S75" s="248">
        <f t="shared" ref="S75" si="43">SUM(S76:S79,S81:S86)</f>
        <v>88416</v>
      </c>
      <c r="T75" s="248">
        <f t="shared" ref="T75" si="44">SUM(T76:T79,T81:T86)</f>
        <v>77848.399999999994</v>
      </c>
      <c r="U75" s="278">
        <f t="shared" ref="U75" si="45">SUM(U76:U79,U81:U86)</f>
        <v>55104.5</v>
      </c>
      <c r="V75" s="248">
        <f t="shared" si="25"/>
        <v>-22743.899999999994</v>
      </c>
      <c r="W75" s="284">
        <f t="shared" si="39"/>
        <v>0.70784370648593942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64"/>
      <c r="GF75" s="64"/>
      <c r="GG75" s="64"/>
      <c r="GH75" s="64"/>
      <c r="GI75" s="64"/>
      <c r="GJ75" s="64"/>
      <c r="GK75" s="64"/>
      <c r="GL75" s="64"/>
      <c r="GM75" s="64"/>
      <c r="GN75" s="64"/>
    </row>
    <row r="76" spans="1:196" ht="31.5" customHeight="1">
      <c r="A76" s="158"/>
      <c r="B76" s="131"/>
      <c r="C76" s="133" t="s">
        <v>174</v>
      </c>
      <c r="D76" s="133" t="s">
        <v>79</v>
      </c>
      <c r="E76" s="164" t="s">
        <v>175</v>
      </c>
      <c r="F76" s="256"/>
      <c r="G76" s="254"/>
      <c r="H76" s="289"/>
      <c r="I76" s="259">
        <f t="shared" si="23"/>
        <v>0</v>
      </c>
      <c r="J76" s="254">
        <f t="shared" si="36"/>
        <v>0</v>
      </c>
      <c r="K76" s="280"/>
      <c r="L76" s="256">
        <v>11281.2</v>
      </c>
      <c r="M76" s="288">
        <v>11281.2</v>
      </c>
      <c r="N76" s="254">
        <v>11281.2</v>
      </c>
      <c r="O76" s="289">
        <v>9071.6</v>
      </c>
      <c r="P76" s="254">
        <f t="shared" si="24"/>
        <v>-2209.6000000000004</v>
      </c>
      <c r="Q76" s="255">
        <f t="shared" si="38"/>
        <v>0.80413431195262919</v>
      </c>
      <c r="R76" s="256">
        <f t="shared" si="33"/>
        <v>11281.2</v>
      </c>
      <c r="S76" s="288">
        <f t="shared" si="34"/>
        <v>11281.2</v>
      </c>
      <c r="T76" s="254">
        <f t="shared" si="34"/>
        <v>11281.2</v>
      </c>
      <c r="U76" s="289">
        <f t="shared" si="34"/>
        <v>9071.6</v>
      </c>
      <c r="V76" s="254">
        <f t="shared" si="25"/>
        <v>-2209.6000000000004</v>
      </c>
      <c r="W76" s="309">
        <f t="shared" si="39"/>
        <v>0.80413431195262919</v>
      </c>
      <c r="X76" s="44"/>
      <c r="Y76" s="410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</row>
    <row r="77" spans="1:196" ht="51" customHeight="1">
      <c r="A77" s="158"/>
      <c r="B77" s="131"/>
      <c r="C77" s="133" t="s">
        <v>223</v>
      </c>
      <c r="D77" s="133" t="s">
        <v>80</v>
      </c>
      <c r="E77" s="164" t="s">
        <v>289</v>
      </c>
      <c r="F77" s="256"/>
      <c r="G77" s="254"/>
      <c r="H77" s="289"/>
      <c r="I77" s="253">
        <f t="shared" si="23"/>
        <v>0</v>
      </c>
      <c r="J77" s="254">
        <f t="shared" si="36"/>
        <v>0</v>
      </c>
      <c r="K77" s="280"/>
      <c r="L77" s="256">
        <v>1797.6</v>
      </c>
      <c r="M77" s="288">
        <v>1797.6</v>
      </c>
      <c r="N77" s="254">
        <v>1797.6</v>
      </c>
      <c r="O77" s="289">
        <v>601.29999999999995</v>
      </c>
      <c r="P77" s="254">
        <f t="shared" si="24"/>
        <v>-1196.3</v>
      </c>
      <c r="Q77" s="255">
        <f t="shared" si="38"/>
        <v>0.33450155763239875</v>
      </c>
      <c r="R77" s="256">
        <f t="shared" si="33"/>
        <v>1797.6</v>
      </c>
      <c r="S77" s="288">
        <f t="shared" si="34"/>
        <v>1797.6</v>
      </c>
      <c r="T77" s="254">
        <f t="shared" si="34"/>
        <v>1797.6</v>
      </c>
      <c r="U77" s="289">
        <f t="shared" si="34"/>
        <v>601.29999999999995</v>
      </c>
      <c r="V77" s="254">
        <f t="shared" si="25"/>
        <v>-1196.3</v>
      </c>
      <c r="W77" s="309">
        <f t="shared" si="39"/>
        <v>0.33450155763239875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</row>
    <row r="78" spans="1:196" ht="40.5" customHeight="1">
      <c r="A78" s="158"/>
      <c r="B78" s="131"/>
      <c r="C78" s="133" t="s">
        <v>224</v>
      </c>
      <c r="D78" s="133" t="s">
        <v>80</v>
      </c>
      <c r="E78" s="164" t="s">
        <v>192</v>
      </c>
      <c r="F78" s="256"/>
      <c r="G78" s="254"/>
      <c r="H78" s="289"/>
      <c r="I78" s="253">
        <f t="shared" si="23"/>
        <v>0</v>
      </c>
      <c r="J78" s="254">
        <f t="shared" si="36"/>
        <v>0</v>
      </c>
      <c r="K78" s="280"/>
      <c r="L78" s="256">
        <v>2656.9</v>
      </c>
      <c r="M78" s="288">
        <v>2656.9</v>
      </c>
      <c r="N78" s="254">
        <v>1894.1</v>
      </c>
      <c r="O78" s="289">
        <v>286.5</v>
      </c>
      <c r="P78" s="254">
        <f t="shared" si="24"/>
        <v>-1607.6</v>
      </c>
      <c r="Q78" s="255">
        <f t="shared" si="38"/>
        <v>0.15125917322211077</v>
      </c>
      <c r="R78" s="256">
        <f t="shared" si="33"/>
        <v>2656.9</v>
      </c>
      <c r="S78" s="288">
        <f t="shared" si="34"/>
        <v>2656.9</v>
      </c>
      <c r="T78" s="254">
        <f t="shared" si="34"/>
        <v>1894.1</v>
      </c>
      <c r="U78" s="289">
        <f t="shared" si="34"/>
        <v>286.5</v>
      </c>
      <c r="V78" s="254">
        <f t="shared" si="25"/>
        <v>-1607.6</v>
      </c>
      <c r="W78" s="309">
        <f t="shared" si="39"/>
        <v>0.15125917322211077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</row>
    <row r="79" spans="1:196" ht="39" customHeight="1">
      <c r="A79" s="158"/>
      <c r="B79" s="131" t="s">
        <v>35</v>
      </c>
      <c r="C79" s="133" t="s">
        <v>170</v>
      </c>
      <c r="D79" s="133" t="s">
        <v>80</v>
      </c>
      <c r="E79" s="164" t="s">
        <v>171</v>
      </c>
      <c r="F79" s="256">
        <v>26.8</v>
      </c>
      <c r="G79" s="254">
        <v>26.8</v>
      </c>
      <c r="H79" s="289">
        <v>23.5</v>
      </c>
      <c r="I79" s="253">
        <f t="shared" si="23"/>
        <v>7.2650064117545926E-5</v>
      </c>
      <c r="J79" s="254">
        <f t="shared" si="36"/>
        <v>-3.3000000000000007</v>
      </c>
      <c r="K79" s="313">
        <f t="shared" si="37"/>
        <v>0.87686567164179097</v>
      </c>
      <c r="L79" s="256">
        <v>148.5</v>
      </c>
      <c r="M79" s="288">
        <v>148.5</v>
      </c>
      <c r="N79" s="254">
        <v>148.5</v>
      </c>
      <c r="O79" s="289">
        <v>135.9</v>
      </c>
      <c r="P79" s="254">
        <f t="shared" si="24"/>
        <v>-12.599999999999994</v>
      </c>
      <c r="Q79" s="255">
        <f t="shared" si="38"/>
        <v>0.91515151515151516</v>
      </c>
      <c r="R79" s="256">
        <f t="shared" si="33"/>
        <v>175.3</v>
      </c>
      <c r="S79" s="288">
        <f t="shared" si="34"/>
        <v>175.3</v>
      </c>
      <c r="T79" s="254">
        <f t="shared" si="34"/>
        <v>175.3</v>
      </c>
      <c r="U79" s="289">
        <f t="shared" si="34"/>
        <v>159.4</v>
      </c>
      <c r="V79" s="254">
        <f t="shared" si="25"/>
        <v>-15.900000000000006</v>
      </c>
      <c r="W79" s="309">
        <f t="shared" si="39"/>
        <v>0.90929834569309753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196" s="34" customFormat="1" ht="114" customHeight="1">
      <c r="A80" s="235"/>
      <c r="B80" s="236"/>
      <c r="C80" s="236"/>
      <c r="D80" s="236"/>
      <c r="E80" s="241" t="s">
        <v>306</v>
      </c>
      <c r="F80" s="299"/>
      <c r="G80" s="293"/>
      <c r="H80" s="300"/>
      <c r="I80" s="292"/>
      <c r="J80" s="293">
        <f t="shared" si="36"/>
        <v>0</v>
      </c>
      <c r="K80" s="294"/>
      <c r="L80" s="299">
        <v>148.5</v>
      </c>
      <c r="M80" s="293">
        <v>148.5</v>
      </c>
      <c r="N80" s="293">
        <v>148.5</v>
      </c>
      <c r="O80" s="300">
        <v>135.9</v>
      </c>
      <c r="P80" s="325">
        <f t="shared" ref="P80" si="46">O80-N80</f>
        <v>-12.599999999999994</v>
      </c>
      <c r="Q80" s="309">
        <f t="shared" si="38"/>
        <v>0.91515151515151516</v>
      </c>
      <c r="R80" s="299">
        <f t="shared" si="33"/>
        <v>148.5</v>
      </c>
      <c r="S80" s="293">
        <f t="shared" si="34"/>
        <v>148.5</v>
      </c>
      <c r="T80" s="293">
        <f t="shared" si="34"/>
        <v>148.5</v>
      </c>
      <c r="U80" s="300">
        <f t="shared" si="34"/>
        <v>135.9</v>
      </c>
      <c r="V80" s="293">
        <f t="shared" ref="V80" si="47">U80-T80</f>
        <v>-12.599999999999994</v>
      </c>
      <c r="W80" s="309">
        <f t="shared" si="39"/>
        <v>0.91515151515151516</v>
      </c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9"/>
      <c r="GF80" s="49"/>
      <c r="GG80" s="49"/>
      <c r="GH80" s="49"/>
      <c r="GI80" s="49"/>
      <c r="GJ80" s="49"/>
      <c r="GK80" s="49"/>
      <c r="GL80" s="49"/>
      <c r="GM80" s="49"/>
      <c r="GN80" s="49"/>
    </row>
    <row r="81" spans="1:196" ht="39" customHeight="1">
      <c r="A81" s="158"/>
      <c r="B81" s="131" t="s">
        <v>35</v>
      </c>
      <c r="C81" s="133" t="s">
        <v>172</v>
      </c>
      <c r="D81" s="133" t="s">
        <v>80</v>
      </c>
      <c r="E81" s="164" t="s">
        <v>173</v>
      </c>
      <c r="F81" s="256"/>
      <c r="G81" s="254"/>
      <c r="H81" s="289"/>
      <c r="I81" s="259">
        <f t="shared" si="23"/>
        <v>0</v>
      </c>
      <c r="J81" s="254">
        <f t="shared" si="36"/>
        <v>0</v>
      </c>
      <c r="K81" s="255"/>
      <c r="L81" s="256">
        <v>15487.2</v>
      </c>
      <c r="M81" s="288">
        <v>15487.2</v>
      </c>
      <c r="N81" s="254">
        <v>15487.2</v>
      </c>
      <c r="O81" s="289">
        <v>7323.5</v>
      </c>
      <c r="P81" s="254">
        <f t="shared" si="24"/>
        <v>-8163.7000000000007</v>
      </c>
      <c r="Q81" s="255">
        <f t="shared" si="38"/>
        <v>0.47287437367632623</v>
      </c>
      <c r="R81" s="256">
        <f t="shared" si="33"/>
        <v>15487.2</v>
      </c>
      <c r="S81" s="288">
        <f t="shared" si="34"/>
        <v>15487.2</v>
      </c>
      <c r="T81" s="254">
        <f t="shared" si="34"/>
        <v>15487.2</v>
      </c>
      <c r="U81" s="289">
        <f t="shared" si="34"/>
        <v>7323.5</v>
      </c>
      <c r="V81" s="254">
        <f t="shared" si="25"/>
        <v>-8163.7000000000007</v>
      </c>
      <c r="W81" s="309">
        <f t="shared" si="39"/>
        <v>0.47287437367632623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</row>
    <row r="82" spans="1:196" ht="52.15" customHeight="1">
      <c r="A82" s="158"/>
      <c r="B82" s="131" t="s">
        <v>35</v>
      </c>
      <c r="C82" s="133" t="s">
        <v>186</v>
      </c>
      <c r="D82" s="133" t="s">
        <v>80</v>
      </c>
      <c r="E82" s="164" t="s">
        <v>81</v>
      </c>
      <c r="F82" s="256"/>
      <c r="G82" s="254"/>
      <c r="H82" s="289"/>
      <c r="I82" s="259">
        <f t="shared" si="23"/>
        <v>0</v>
      </c>
      <c r="J82" s="254">
        <f t="shared" si="36"/>
        <v>0</v>
      </c>
      <c r="K82" s="255"/>
      <c r="L82" s="256">
        <v>18767.400000000001</v>
      </c>
      <c r="M82" s="288">
        <v>18767.400000000001</v>
      </c>
      <c r="N82" s="254">
        <v>18767.400000000001</v>
      </c>
      <c r="O82" s="289">
        <v>14667.7</v>
      </c>
      <c r="P82" s="254">
        <f t="shared" si="24"/>
        <v>-4099.7000000000007</v>
      </c>
      <c r="Q82" s="255">
        <f t="shared" si="38"/>
        <v>0.78155205302812325</v>
      </c>
      <c r="R82" s="256">
        <f t="shared" si="33"/>
        <v>18767.400000000001</v>
      </c>
      <c r="S82" s="288">
        <f t="shared" si="34"/>
        <v>18767.400000000001</v>
      </c>
      <c r="T82" s="254">
        <f t="shared" si="34"/>
        <v>18767.400000000001</v>
      </c>
      <c r="U82" s="289">
        <f t="shared" si="34"/>
        <v>14667.7</v>
      </c>
      <c r="V82" s="254">
        <f t="shared" si="25"/>
        <v>-4099.7000000000007</v>
      </c>
      <c r="W82" s="309">
        <f t="shared" si="39"/>
        <v>0.78155205302812325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</row>
    <row r="83" spans="1:196" ht="65.45" customHeight="1">
      <c r="A83" s="158"/>
      <c r="B83" s="131" t="s">
        <v>35</v>
      </c>
      <c r="C83" s="133" t="s">
        <v>201</v>
      </c>
      <c r="D83" s="133" t="s">
        <v>80</v>
      </c>
      <c r="E83" s="166" t="s">
        <v>202</v>
      </c>
      <c r="F83" s="256">
        <v>9925.6</v>
      </c>
      <c r="G83" s="254">
        <v>6617.1</v>
      </c>
      <c r="H83" s="289">
        <v>6493.4</v>
      </c>
      <c r="I83" s="259">
        <f t="shared" si="23"/>
        <v>2.0074294737909476E-2</v>
      </c>
      <c r="J83" s="254">
        <f t="shared" si="36"/>
        <v>-123.70000000000073</v>
      </c>
      <c r="K83" s="255">
        <f t="shared" si="37"/>
        <v>0.98130601018573083</v>
      </c>
      <c r="L83" s="258"/>
      <c r="M83" s="286"/>
      <c r="N83" s="254"/>
      <c r="O83" s="305"/>
      <c r="P83" s="254">
        <f t="shared" si="24"/>
        <v>0</v>
      </c>
      <c r="Q83" s="255"/>
      <c r="R83" s="256">
        <f t="shared" si="33"/>
        <v>9925.6</v>
      </c>
      <c r="S83" s="288">
        <f t="shared" si="34"/>
        <v>9925.6</v>
      </c>
      <c r="T83" s="254">
        <f t="shared" si="34"/>
        <v>6617.1</v>
      </c>
      <c r="U83" s="289">
        <f t="shared" si="34"/>
        <v>6493.4</v>
      </c>
      <c r="V83" s="254">
        <f t="shared" si="25"/>
        <v>-123.70000000000073</v>
      </c>
      <c r="W83" s="309">
        <f t="shared" si="39"/>
        <v>0.98130601018573083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</row>
    <row r="84" spans="1:196" ht="21.75" customHeight="1">
      <c r="A84" s="158"/>
      <c r="B84" s="131" t="s">
        <v>17</v>
      </c>
      <c r="C84" s="133" t="s">
        <v>157</v>
      </c>
      <c r="D84" s="133" t="s">
        <v>80</v>
      </c>
      <c r="E84" s="183" t="s">
        <v>158</v>
      </c>
      <c r="F84" s="251">
        <v>21758</v>
      </c>
      <c r="G84" s="252">
        <v>15261.7</v>
      </c>
      <c r="H84" s="285">
        <v>14418.7</v>
      </c>
      <c r="I84" s="259">
        <f t="shared" si="23"/>
        <v>4.4575296999645089E-2</v>
      </c>
      <c r="J84" s="254">
        <f t="shared" si="36"/>
        <v>-843</v>
      </c>
      <c r="K84" s="255">
        <f t="shared" si="37"/>
        <v>0.94476368949723821</v>
      </c>
      <c r="L84" s="256">
        <v>5000</v>
      </c>
      <c r="M84" s="254">
        <v>5529.4</v>
      </c>
      <c r="N84" s="254">
        <v>5529.4</v>
      </c>
      <c r="O84" s="289">
        <v>2074.8000000000002</v>
      </c>
      <c r="P84" s="254">
        <f t="shared" si="24"/>
        <v>-3454.5999999999995</v>
      </c>
      <c r="Q84" s="255">
        <f t="shared" si="38"/>
        <v>0.37523058559699068</v>
      </c>
      <c r="R84" s="256">
        <f t="shared" si="33"/>
        <v>26758</v>
      </c>
      <c r="S84" s="288">
        <f t="shared" si="34"/>
        <v>27287.4</v>
      </c>
      <c r="T84" s="254">
        <f t="shared" si="34"/>
        <v>20791.099999999999</v>
      </c>
      <c r="U84" s="289">
        <f t="shared" si="34"/>
        <v>16493.5</v>
      </c>
      <c r="V84" s="254">
        <f t="shared" si="25"/>
        <v>-4297.5999999999985</v>
      </c>
      <c r="W84" s="309">
        <f t="shared" si="39"/>
        <v>0.79329616999581554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196" ht="21.75" customHeight="1">
      <c r="A85" s="158"/>
      <c r="B85" s="131" t="s">
        <v>17</v>
      </c>
      <c r="C85" s="133" t="s">
        <v>298</v>
      </c>
      <c r="D85" s="133" t="s">
        <v>80</v>
      </c>
      <c r="E85" s="183" t="s">
        <v>299</v>
      </c>
      <c r="F85" s="251">
        <v>37.4</v>
      </c>
      <c r="G85" s="252">
        <v>37.4</v>
      </c>
      <c r="H85" s="285">
        <v>7.6</v>
      </c>
      <c r="I85" s="259">
        <f t="shared" ref="I85" si="48">H85/$H$6</f>
        <v>2.3495339884823365E-5</v>
      </c>
      <c r="J85" s="254">
        <f t="shared" si="36"/>
        <v>-29.799999999999997</v>
      </c>
      <c r="K85" s="255">
        <f t="shared" si="37"/>
        <v>0.20320855614973263</v>
      </c>
      <c r="L85" s="256"/>
      <c r="M85" s="254"/>
      <c r="N85" s="254"/>
      <c r="O85" s="289"/>
      <c r="P85" s="254">
        <f t="shared" ref="P85" si="49">O85-N85</f>
        <v>0</v>
      </c>
      <c r="Q85" s="255"/>
      <c r="R85" s="256">
        <f t="shared" ref="R85" si="50">SUM(F85,L85)</f>
        <v>37.4</v>
      </c>
      <c r="S85" s="288">
        <f t="shared" ref="S85" si="51">SUM(F85,M85)</f>
        <v>37.4</v>
      </c>
      <c r="T85" s="254">
        <f t="shared" ref="T85" si="52">SUM(G85,N85)</f>
        <v>37.4</v>
      </c>
      <c r="U85" s="289">
        <f t="shared" ref="U85" si="53">SUM(H85,O85)</f>
        <v>7.6</v>
      </c>
      <c r="V85" s="254">
        <f t="shared" ref="V85" si="54">U85-T85</f>
        <v>-29.799999999999997</v>
      </c>
      <c r="W85" s="284">
        <f t="shared" si="39"/>
        <v>0.20320855614973263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</row>
    <row r="86" spans="1:196" ht="36.6" customHeight="1">
      <c r="A86" s="158"/>
      <c r="B86" s="131" t="s">
        <v>17</v>
      </c>
      <c r="C86" s="133" t="s">
        <v>193</v>
      </c>
      <c r="D86" s="133" t="s">
        <v>79</v>
      </c>
      <c r="E86" s="183" t="s">
        <v>194</v>
      </c>
      <c r="F86" s="265"/>
      <c r="G86" s="252"/>
      <c r="H86" s="287"/>
      <c r="I86" s="259">
        <f t="shared" si="23"/>
        <v>0</v>
      </c>
      <c r="J86" s="254">
        <f t="shared" si="36"/>
        <v>0</v>
      </c>
      <c r="K86" s="255"/>
      <c r="L86" s="256">
        <v>1000</v>
      </c>
      <c r="M86" s="288">
        <v>1000</v>
      </c>
      <c r="N86" s="254">
        <v>1000</v>
      </c>
      <c r="O86" s="289"/>
      <c r="P86" s="254">
        <f t="shared" si="24"/>
        <v>-1000</v>
      </c>
      <c r="Q86" s="255">
        <f t="shared" si="38"/>
        <v>0</v>
      </c>
      <c r="R86" s="256">
        <f t="shared" si="33"/>
        <v>1000</v>
      </c>
      <c r="S86" s="288">
        <f t="shared" si="34"/>
        <v>1000</v>
      </c>
      <c r="T86" s="254">
        <f t="shared" si="34"/>
        <v>1000</v>
      </c>
      <c r="U86" s="289">
        <f t="shared" si="34"/>
        <v>0</v>
      </c>
      <c r="V86" s="254">
        <f t="shared" si="25"/>
        <v>-1000</v>
      </c>
      <c r="W86" s="284">
        <f t="shared" si="39"/>
        <v>0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</row>
    <row r="87" spans="1:196" ht="104.45" hidden="1" customHeight="1">
      <c r="A87" s="158"/>
      <c r="B87" s="131" t="s">
        <v>17</v>
      </c>
      <c r="C87" s="133" t="s">
        <v>257</v>
      </c>
      <c r="D87" s="133" t="s">
        <v>79</v>
      </c>
      <c r="E87" s="183" t="s">
        <v>258</v>
      </c>
      <c r="F87" s="265"/>
      <c r="G87" s="252"/>
      <c r="H87" s="287"/>
      <c r="I87" s="259">
        <f t="shared" si="23"/>
        <v>0</v>
      </c>
      <c r="J87" s="254">
        <f t="shared" si="36"/>
        <v>0</v>
      </c>
      <c r="K87" s="255" t="e">
        <f t="shared" si="37"/>
        <v>#DIV/0!</v>
      </c>
      <c r="L87" s="256"/>
      <c r="M87" s="288"/>
      <c r="N87" s="254"/>
      <c r="O87" s="289"/>
      <c r="P87" s="254">
        <f t="shared" si="24"/>
        <v>0</v>
      </c>
      <c r="Q87" s="255" t="e">
        <f t="shared" si="38"/>
        <v>#DIV/0!</v>
      </c>
      <c r="R87" s="256">
        <f t="shared" si="33"/>
        <v>0</v>
      </c>
      <c r="S87" s="288">
        <f t="shared" si="34"/>
        <v>0</v>
      </c>
      <c r="T87" s="254">
        <f t="shared" si="34"/>
        <v>0</v>
      </c>
      <c r="U87" s="289">
        <f t="shared" si="34"/>
        <v>0</v>
      </c>
      <c r="V87" s="248">
        <f t="shared" si="25"/>
        <v>0</v>
      </c>
      <c r="W87" s="284" t="e">
        <f t="shared" si="39"/>
        <v>#DIV/0!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</row>
    <row r="88" spans="1:196" s="127" customFormat="1" ht="116.45" hidden="1" customHeight="1" thickBot="1">
      <c r="A88" s="162"/>
      <c r="B88" s="151"/>
      <c r="C88" s="135"/>
      <c r="D88" s="135"/>
      <c r="E88" s="217" t="s">
        <v>261</v>
      </c>
      <c r="F88" s="336"/>
      <c r="G88" s="337"/>
      <c r="H88" s="316"/>
      <c r="I88" s="338">
        <f t="shared" si="23"/>
        <v>0</v>
      </c>
      <c r="J88" s="339">
        <f t="shared" si="36"/>
        <v>0</v>
      </c>
      <c r="K88" s="329" t="e">
        <f t="shared" si="37"/>
        <v>#DIV/0!</v>
      </c>
      <c r="L88" s="326"/>
      <c r="M88" s="327"/>
      <c r="N88" s="327"/>
      <c r="O88" s="308"/>
      <c r="P88" s="327">
        <f t="shared" si="24"/>
        <v>0</v>
      </c>
      <c r="Q88" s="329" t="e">
        <f t="shared" si="38"/>
        <v>#DIV/0!</v>
      </c>
      <c r="R88" s="326">
        <f t="shared" si="33"/>
        <v>0</v>
      </c>
      <c r="S88" s="327">
        <f t="shared" si="34"/>
        <v>0</v>
      </c>
      <c r="T88" s="327">
        <f t="shared" si="34"/>
        <v>0</v>
      </c>
      <c r="U88" s="300">
        <f t="shared" si="34"/>
        <v>0</v>
      </c>
      <c r="V88" s="332">
        <f t="shared" si="25"/>
        <v>0</v>
      </c>
      <c r="W88" s="284" t="e">
        <f t="shared" si="39"/>
        <v>#DIV/0!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126"/>
      <c r="GF88" s="126"/>
      <c r="GG88" s="126"/>
      <c r="GH88" s="126"/>
      <c r="GI88" s="126"/>
      <c r="GJ88" s="126"/>
      <c r="GK88" s="126"/>
      <c r="GL88" s="126"/>
      <c r="GM88" s="126"/>
      <c r="GN88" s="126"/>
    </row>
    <row r="89" spans="1:196" s="8" customFormat="1" ht="31.5" customHeight="1" thickBot="1">
      <c r="A89" s="231">
        <v>10</v>
      </c>
      <c r="B89" s="149">
        <v>180404</v>
      </c>
      <c r="C89" s="150" t="s">
        <v>265</v>
      </c>
      <c r="D89" s="150" t="s">
        <v>268</v>
      </c>
      <c r="E89" s="184" t="s">
        <v>266</v>
      </c>
      <c r="F89" s="266">
        <v>482.8</v>
      </c>
      <c r="G89" s="267">
        <v>292.7</v>
      </c>
      <c r="H89" s="340">
        <v>7.5</v>
      </c>
      <c r="I89" s="411">
        <f t="shared" si="23"/>
        <v>2.3186190675812533E-5</v>
      </c>
      <c r="J89" s="248">
        <f t="shared" si="36"/>
        <v>-285.2</v>
      </c>
      <c r="K89" s="306">
        <f t="shared" si="37"/>
        <v>2.5623505295524429E-2</v>
      </c>
      <c r="L89" s="247"/>
      <c r="M89" s="248"/>
      <c r="N89" s="248"/>
      <c r="O89" s="340"/>
      <c r="P89" s="248">
        <f t="shared" si="24"/>
        <v>0</v>
      </c>
      <c r="Q89" s="250"/>
      <c r="R89" s="247">
        <f>SUM(F89,L89)</f>
        <v>482.8</v>
      </c>
      <c r="S89" s="277">
        <f>SUM(F89,M89)</f>
        <v>482.8</v>
      </c>
      <c r="T89" s="248">
        <f>SUM(G89,N89)</f>
        <v>292.7</v>
      </c>
      <c r="U89" s="278">
        <f>SUM(H89,O89)</f>
        <v>7.5</v>
      </c>
      <c r="V89" s="248">
        <f>U89-T89</f>
        <v>-285.2</v>
      </c>
      <c r="W89" s="284">
        <f t="shared" si="39"/>
        <v>2.5623505295524429E-2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64"/>
      <c r="GF89" s="64"/>
      <c r="GG89" s="64"/>
      <c r="GH89" s="64"/>
      <c r="GI89" s="64"/>
      <c r="GJ89" s="64"/>
      <c r="GK89" s="64"/>
      <c r="GL89" s="64"/>
      <c r="GM89" s="64"/>
      <c r="GN89" s="64"/>
    </row>
    <row r="90" spans="1:196" s="8" customFormat="1" ht="36" customHeight="1" thickBot="1">
      <c r="A90" s="231">
        <v>11</v>
      </c>
      <c r="B90" s="149">
        <v>180404</v>
      </c>
      <c r="C90" s="150" t="s">
        <v>84</v>
      </c>
      <c r="D90" s="150" t="s">
        <v>176</v>
      </c>
      <c r="E90" s="184" t="s">
        <v>177</v>
      </c>
      <c r="F90" s="266"/>
      <c r="G90" s="267"/>
      <c r="H90" s="341"/>
      <c r="I90" s="342">
        <f t="shared" si="23"/>
        <v>0</v>
      </c>
      <c r="J90" s="343">
        <f t="shared" si="36"/>
        <v>0</v>
      </c>
      <c r="K90" s="306"/>
      <c r="L90" s="247">
        <v>26398.6</v>
      </c>
      <c r="M90" s="248">
        <v>26398.6</v>
      </c>
      <c r="N90" s="248">
        <v>22983.3</v>
      </c>
      <c r="O90" s="340">
        <v>6005</v>
      </c>
      <c r="P90" s="248">
        <f t="shared" ref="P90:P120" si="55">O90-N90</f>
        <v>-16978.3</v>
      </c>
      <c r="Q90" s="250">
        <f t="shared" si="38"/>
        <v>0.26127666610103861</v>
      </c>
      <c r="R90" s="247">
        <f t="shared" si="33"/>
        <v>26398.6</v>
      </c>
      <c r="S90" s="277">
        <f t="shared" si="34"/>
        <v>26398.6</v>
      </c>
      <c r="T90" s="248">
        <f t="shared" si="34"/>
        <v>22983.3</v>
      </c>
      <c r="U90" s="278">
        <f t="shared" si="34"/>
        <v>6005</v>
      </c>
      <c r="V90" s="248">
        <f t="shared" si="25"/>
        <v>-16978.3</v>
      </c>
      <c r="W90" s="284">
        <f t="shared" si="39"/>
        <v>0.26127666610103861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64"/>
      <c r="GF90" s="64"/>
      <c r="GG90" s="64"/>
      <c r="GH90" s="64"/>
      <c r="GI90" s="64"/>
      <c r="GJ90" s="64"/>
      <c r="GK90" s="64"/>
      <c r="GL90" s="64"/>
      <c r="GM90" s="64"/>
      <c r="GN90" s="64"/>
    </row>
    <row r="91" spans="1:196" s="8" customFormat="1" ht="23.25" customHeight="1" thickBot="1">
      <c r="A91" s="231">
        <v>12</v>
      </c>
      <c r="B91" s="149">
        <v>180404</v>
      </c>
      <c r="C91" s="150" t="s">
        <v>198</v>
      </c>
      <c r="D91" s="150" t="s">
        <v>176</v>
      </c>
      <c r="E91" s="184" t="s">
        <v>199</v>
      </c>
      <c r="F91" s="266"/>
      <c r="G91" s="267"/>
      <c r="H91" s="341"/>
      <c r="I91" s="342">
        <f t="shared" si="23"/>
        <v>0</v>
      </c>
      <c r="J91" s="343">
        <f t="shared" si="36"/>
        <v>0</v>
      </c>
      <c r="K91" s="306"/>
      <c r="L91" s="247">
        <v>5259.4</v>
      </c>
      <c r="M91" s="277">
        <v>5546.7</v>
      </c>
      <c r="N91" s="248">
        <v>5546.7</v>
      </c>
      <c r="O91" s="340">
        <v>647</v>
      </c>
      <c r="P91" s="248">
        <f t="shared" si="55"/>
        <v>-4899.7</v>
      </c>
      <c r="Q91" s="250">
        <f t="shared" si="38"/>
        <v>0.1166459336181874</v>
      </c>
      <c r="R91" s="247">
        <f t="shared" si="33"/>
        <v>5259.4</v>
      </c>
      <c r="S91" s="277">
        <f t="shared" si="34"/>
        <v>5546.7</v>
      </c>
      <c r="T91" s="248">
        <f t="shared" si="34"/>
        <v>5546.7</v>
      </c>
      <c r="U91" s="278">
        <f t="shared" si="34"/>
        <v>647</v>
      </c>
      <c r="V91" s="248">
        <f t="shared" si="25"/>
        <v>-4899.7</v>
      </c>
      <c r="W91" s="284">
        <f t="shared" si="39"/>
        <v>0.1166459336181874</v>
      </c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64"/>
      <c r="GF91" s="64"/>
      <c r="GG91" s="64"/>
      <c r="GH91" s="64"/>
      <c r="GI91" s="64"/>
      <c r="GJ91" s="64"/>
      <c r="GK91" s="64"/>
      <c r="GL91" s="64"/>
      <c r="GM91" s="64"/>
      <c r="GN91" s="64"/>
    </row>
    <row r="92" spans="1:196" s="127" customFormat="1" ht="68.45" hidden="1" customHeight="1" thickBot="1">
      <c r="A92" s="391"/>
      <c r="B92" s="151"/>
      <c r="C92" s="135"/>
      <c r="D92" s="135"/>
      <c r="E92" s="171" t="s">
        <v>253</v>
      </c>
      <c r="F92" s="336"/>
      <c r="G92" s="337"/>
      <c r="H92" s="316"/>
      <c r="I92" s="344">
        <f t="shared" si="23"/>
        <v>0</v>
      </c>
      <c r="J92" s="327">
        <f t="shared" si="36"/>
        <v>0</v>
      </c>
      <c r="K92" s="329" t="e">
        <f t="shared" si="37"/>
        <v>#DIV/0!</v>
      </c>
      <c r="L92" s="326"/>
      <c r="M92" s="327"/>
      <c r="N92" s="327"/>
      <c r="O92" s="308"/>
      <c r="P92" s="327">
        <f t="shared" si="55"/>
        <v>0</v>
      </c>
      <c r="Q92" s="329" t="e">
        <f t="shared" si="38"/>
        <v>#DIV/0!</v>
      </c>
      <c r="R92" s="326">
        <f t="shared" si="33"/>
        <v>0</v>
      </c>
      <c r="S92" s="327">
        <f t="shared" si="34"/>
        <v>0</v>
      </c>
      <c r="T92" s="327">
        <f t="shared" si="34"/>
        <v>0</v>
      </c>
      <c r="U92" s="300">
        <f t="shared" si="34"/>
        <v>0</v>
      </c>
      <c r="V92" s="332">
        <f t="shared" si="25"/>
        <v>0</v>
      </c>
      <c r="W92" s="284" t="e">
        <f t="shared" si="39"/>
        <v>#DIV/0!</v>
      </c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126"/>
      <c r="GF92" s="126"/>
      <c r="GG92" s="126"/>
      <c r="GH92" s="126"/>
      <c r="GI92" s="126"/>
      <c r="GJ92" s="126"/>
      <c r="GK92" s="126"/>
      <c r="GL92" s="126"/>
      <c r="GM92" s="126"/>
      <c r="GN92" s="126"/>
    </row>
    <row r="93" spans="1:196" s="8" customFormat="1" ht="25.9" hidden="1" customHeight="1" thickBot="1">
      <c r="A93" s="231">
        <v>13</v>
      </c>
      <c r="B93" s="149"/>
      <c r="C93" s="150" t="s">
        <v>228</v>
      </c>
      <c r="D93" s="150" t="s">
        <v>176</v>
      </c>
      <c r="E93" s="184" t="s">
        <v>229</v>
      </c>
      <c r="F93" s="266"/>
      <c r="G93" s="267"/>
      <c r="H93" s="341"/>
      <c r="I93" s="342">
        <f t="shared" si="23"/>
        <v>0</v>
      </c>
      <c r="J93" s="343">
        <f t="shared" si="36"/>
        <v>0</v>
      </c>
      <c r="K93" s="306" t="e">
        <f t="shared" si="37"/>
        <v>#DIV/0!</v>
      </c>
      <c r="L93" s="247"/>
      <c r="M93" s="277"/>
      <c r="N93" s="248"/>
      <c r="O93" s="340"/>
      <c r="P93" s="248">
        <f t="shared" si="55"/>
        <v>0</v>
      </c>
      <c r="Q93" s="250" t="e">
        <f t="shared" si="38"/>
        <v>#DIV/0!</v>
      </c>
      <c r="R93" s="247">
        <f t="shared" si="33"/>
        <v>0</v>
      </c>
      <c r="S93" s="277">
        <f t="shared" si="34"/>
        <v>0</v>
      </c>
      <c r="T93" s="248">
        <f t="shared" si="34"/>
        <v>0</v>
      </c>
      <c r="U93" s="278">
        <f t="shared" si="34"/>
        <v>0</v>
      </c>
      <c r="V93" s="248">
        <f t="shared" si="25"/>
        <v>0</v>
      </c>
      <c r="W93" s="284" t="e">
        <f t="shared" si="39"/>
        <v>#DIV/0!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64"/>
      <c r="GF93" s="64"/>
      <c r="GG93" s="64"/>
      <c r="GH93" s="64"/>
      <c r="GI93" s="64"/>
      <c r="GJ93" s="64"/>
      <c r="GK93" s="64"/>
      <c r="GL93" s="64"/>
      <c r="GM93" s="64"/>
      <c r="GN93" s="64"/>
    </row>
    <row r="94" spans="1:196" s="8" customFormat="1" ht="36" hidden="1" customHeight="1" thickBot="1">
      <c r="A94" s="231">
        <v>14</v>
      </c>
      <c r="B94" s="149"/>
      <c r="C94" s="150" t="s">
        <v>230</v>
      </c>
      <c r="D94" s="150" t="s">
        <v>176</v>
      </c>
      <c r="E94" s="184" t="s">
        <v>231</v>
      </c>
      <c r="F94" s="266"/>
      <c r="G94" s="267"/>
      <c r="H94" s="341"/>
      <c r="I94" s="342">
        <f t="shared" si="23"/>
        <v>0</v>
      </c>
      <c r="J94" s="343">
        <f t="shared" si="36"/>
        <v>0</v>
      </c>
      <c r="K94" s="306" t="e">
        <f t="shared" si="37"/>
        <v>#DIV/0!</v>
      </c>
      <c r="L94" s="247"/>
      <c r="M94" s="277"/>
      <c r="N94" s="248"/>
      <c r="O94" s="340"/>
      <c r="P94" s="248">
        <f t="shared" si="55"/>
        <v>0</v>
      </c>
      <c r="Q94" s="250" t="e">
        <f t="shared" si="38"/>
        <v>#DIV/0!</v>
      </c>
      <c r="R94" s="247">
        <f t="shared" si="33"/>
        <v>0</v>
      </c>
      <c r="S94" s="277">
        <f t="shared" si="34"/>
        <v>0</v>
      </c>
      <c r="T94" s="248">
        <f t="shared" si="34"/>
        <v>0</v>
      </c>
      <c r="U94" s="278">
        <f t="shared" si="34"/>
        <v>0</v>
      </c>
      <c r="V94" s="248">
        <f t="shared" si="25"/>
        <v>0</v>
      </c>
      <c r="W94" s="284" t="e">
        <f t="shared" si="39"/>
        <v>#DIV/0!</v>
      </c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64"/>
      <c r="GF94" s="64"/>
      <c r="GG94" s="64"/>
      <c r="GH94" s="64"/>
      <c r="GI94" s="64"/>
      <c r="GJ94" s="64"/>
      <c r="GK94" s="64"/>
      <c r="GL94" s="64"/>
      <c r="GM94" s="64"/>
      <c r="GN94" s="64"/>
    </row>
    <row r="95" spans="1:196" s="8" customFormat="1" ht="34.9" customHeight="1" thickBot="1">
      <c r="A95" s="231">
        <v>13</v>
      </c>
      <c r="B95" s="149">
        <v>180404</v>
      </c>
      <c r="C95" s="150" t="s">
        <v>178</v>
      </c>
      <c r="D95" s="150" t="s">
        <v>176</v>
      </c>
      <c r="E95" s="184" t="s">
        <v>215</v>
      </c>
      <c r="F95" s="266"/>
      <c r="G95" s="267"/>
      <c r="H95" s="340"/>
      <c r="I95" s="342">
        <f t="shared" si="23"/>
        <v>0</v>
      </c>
      <c r="J95" s="343">
        <f t="shared" si="36"/>
        <v>0</v>
      </c>
      <c r="K95" s="306"/>
      <c r="L95" s="247">
        <v>1767.9</v>
      </c>
      <c r="M95" s="277">
        <v>1767.9</v>
      </c>
      <c r="N95" s="248">
        <v>302.3</v>
      </c>
      <c r="O95" s="340">
        <v>73.400000000000006</v>
      </c>
      <c r="P95" s="248">
        <f t="shared" si="55"/>
        <v>-228.9</v>
      </c>
      <c r="Q95" s="250">
        <f t="shared" si="38"/>
        <v>0.24280516043665235</v>
      </c>
      <c r="R95" s="247">
        <f t="shared" si="33"/>
        <v>1767.9</v>
      </c>
      <c r="S95" s="277">
        <f t="shared" si="34"/>
        <v>1767.9</v>
      </c>
      <c r="T95" s="248">
        <f t="shared" si="34"/>
        <v>302.3</v>
      </c>
      <c r="U95" s="278">
        <f t="shared" si="34"/>
        <v>73.400000000000006</v>
      </c>
      <c r="V95" s="248">
        <f t="shared" si="25"/>
        <v>-228.9</v>
      </c>
      <c r="W95" s="284">
        <f t="shared" si="39"/>
        <v>0.24280516043665235</v>
      </c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64"/>
      <c r="GF95" s="64"/>
      <c r="GG95" s="64"/>
      <c r="GH95" s="64"/>
      <c r="GI95" s="64"/>
      <c r="GJ95" s="64"/>
      <c r="GK95" s="64"/>
      <c r="GL95" s="64"/>
      <c r="GM95" s="64"/>
      <c r="GN95" s="64"/>
    </row>
    <row r="96" spans="1:196" s="8" customFormat="1" ht="55.5" customHeight="1" thickBot="1">
      <c r="A96" s="231">
        <v>14</v>
      </c>
      <c r="B96" s="149">
        <v>180404</v>
      </c>
      <c r="C96" s="150" t="s">
        <v>195</v>
      </c>
      <c r="D96" s="150" t="s">
        <v>176</v>
      </c>
      <c r="E96" s="184" t="s">
        <v>196</v>
      </c>
      <c r="F96" s="266"/>
      <c r="G96" s="267"/>
      <c r="H96" s="341"/>
      <c r="I96" s="342">
        <f t="shared" si="23"/>
        <v>0</v>
      </c>
      <c r="J96" s="343">
        <f t="shared" si="36"/>
        <v>0</v>
      </c>
      <c r="K96" s="306"/>
      <c r="L96" s="247">
        <v>1000</v>
      </c>
      <c r="M96" s="248">
        <v>1000</v>
      </c>
      <c r="N96" s="248">
        <v>0</v>
      </c>
      <c r="O96" s="340"/>
      <c r="P96" s="248">
        <f t="shared" si="55"/>
        <v>0</v>
      </c>
      <c r="Q96" s="250"/>
      <c r="R96" s="247">
        <f t="shared" si="33"/>
        <v>1000</v>
      </c>
      <c r="S96" s="277">
        <f t="shared" si="34"/>
        <v>1000</v>
      </c>
      <c r="T96" s="248">
        <f t="shared" si="34"/>
        <v>0</v>
      </c>
      <c r="U96" s="278">
        <f t="shared" si="34"/>
        <v>0</v>
      </c>
      <c r="V96" s="248">
        <f t="shared" si="25"/>
        <v>0</v>
      </c>
      <c r="W96" s="28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64"/>
      <c r="GF96" s="64"/>
      <c r="GG96" s="64"/>
      <c r="GH96" s="64"/>
      <c r="GI96" s="64"/>
      <c r="GJ96" s="64"/>
      <c r="GK96" s="64"/>
      <c r="GL96" s="64"/>
      <c r="GM96" s="64"/>
      <c r="GN96" s="64"/>
    </row>
    <row r="97" spans="1:196" s="8" customFormat="1" ht="53.45" hidden="1" customHeight="1" thickBot="1">
      <c r="A97" s="158">
        <v>17</v>
      </c>
      <c r="B97" s="149"/>
      <c r="C97" s="150" t="s">
        <v>225</v>
      </c>
      <c r="D97" s="150" t="s">
        <v>83</v>
      </c>
      <c r="E97" s="184" t="s">
        <v>226</v>
      </c>
      <c r="F97" s="266"/>
      <c r="G97" s="267"/>
      <c r="H97" s="341"/>
      <c r="I97" s="342">
        <f t="shared" si="23"/>
        <v>0</v>
      </c>
      <c r="J97" s="343">
        <f t="shared" si="36"/>
        <v>0</v>
      </c>
      <c r="K97" s="306" t="e">
        <f t="shared" si="37"/>
        <v>#DIV/0!</v>
      </c>
      <c r="L97" s="247"/>
      <c r="M97" s="248"/>
      <c r="N97" s="248"/>
      <c r="O97" s="340"/>
      <c r="P97" s="248">
        <f t="shared" si="55"/>
        <v>0</v>
      </c>
      <c r="Q97" s="250" t="e">
        <f t="shared" si="38"/>
        <v>#DIV/0!</v>
      </c>
      <c r="R97" s="247">
        <f t="shared" si="33"/>
        <v>0</v>
      </c>
      <c r="S97" s="277">
        <f t="shared" si="34"/>
        <v>0</v>
      </c>
      <c r="T97" s="248">
        <f t="shared" si="34"/>
        <v>0</v>
      </c>
      <c r="U97" s="278">
        <f t="shared" si="34"/>
        <v>0</v>
      </c>
      <c r="V97" s="248">
        <f t="shared" si="25"/>
        <v>0</v>
      </c>
      <c r="W97" s="284" t="e">
        <f t="shared" si="39"/>
        <v>#DIV/0!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64"/>
      <c r="GF97" s="64"/>
      <c r="GG97" s="64"/>
      <c r="GH97" s="64"/>
      <c r="GI97" s="64"/>
      <c r="GJ97" s="64"/>
      <c r="GK97" s="64"/>
      <c r="GL97" s="64"/>
      <c r="GM97" s="64"/>
      <c r="GN97" s="64"/>
    </row>
    <row r="98" spans="1:196" s="37" customFormat="1" ht="83.45" hidden="1" customHeight="1" thickBot="1">
      <c r="A98" s="162"/>
      <c r="B98" s="151"/>
      <c r="C98" s="135"/>
      <c r="D98" s="135"/>
      <c r="E98" s="185" t="s">
        <v>240</v>
      </c>
      <c r="F98" s="336"/>
      <c r="G98" s="337"/>
      <c r="H98" s="316"/>
      <c r="I98" s="344">
        <f t="shared" si="23"/>
        <v>0</v>
      </c>
      <c r="J98" s="327">
        <f t="shared" si="36"/>
        <v>0</v>
      </c>
      <c r="K98" s="329" t="e">
        <f t="shared" si="37"/>
        <v>#DIV/0!</v>
      </c>
      <c r="L98" s="326"/>
      <c r="M98" s="327"/>
      <c r="N98" s="327"/>
      <c r="O98" s="308"/>
      <c r="P98" s="327">
        <f t="shared" si="55"/>
        <v>0</v>
      </c>
      <c r="Q98" s="329" t="e">
        <f t="shared" si="38"/>
        <v>#DIV/0!</v>
      </c>
      <c r="R98" s="326">
        <f t="shared" si="33"/>
        <v>0</v>
      </c>
      <c r="S98" s="327">
        <f t="shared" si="34"/>
        <v>0</v>
      </c>
      <c r="T98" s="327">
        <f t="shared" si="34"/>
        <v>0</v>
      </c>
      <c r="U98" s="300">
        <f t="shared" si="34"/>
        <v>0</v>
      </c>
      <c r="V98" s="332">
        <f t="shared" si="25"/>
        <v>0</v>
      </c>
      <c r="W98" s="284" t="e">
        <f t="shared" si="39"/>
        <v>#DIV/0!</v>
      </c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65"/>
      <c r="GF98" s="65"/>
      <c r="GG98" s="65"/>
      <c r="GH98" s="65"/>
      <c r="GI98" s="65"/>
      <c r="GJ98" s="65"/>
      <c r="GK98" s="65"/>
      <c r="GL98" s="65"/>
      <c r="GM98" s="65"/>
      <c r="GN98" s="65"/>
    </row>
    <row r="99" spans="1:196" s="27" customFormat="1" ht="69" customHeight="1" thickBot="1">
      <c r="A99" s="390">
        <v>15</v>
      </c>
      <c r="B99" s="152">
        <v>180404</v>
      </c>
      <c r="C99" s="153" t="s">
        <v>227</v>
      </c>
      <c r="D99" s="153" t="s">
        <v>83</v>
      </c>
      <c r="E99" s="186" t="s">
        <v>297</v>
      </c>
      <c r="F99" s="345"/>
      <c r="G99" s="346"/>
      <c r="H99" s="341"/>
      <c r="I99" s="279">
        <f t="shared" ref="I99:I123" si="56">H99/$H$6</f>
        <v>0</v>
      </c>
      <c r="J99" s="277">
        <f t="shared" si="36"/>
        <v>0</v>
      </c>
      <c r="K99" s="280"/>
      <c r="L99" s="276">
        <v>77.099999999999994</v>
      </c>
      <c r="M99" s="277">
        <v>77.099999999999994</v>
      </c>
      <c r="N99" s="277">
        <v>77.099999999999994</v>
      </c>
      <c r="O99" s="278">
        <v>25.2</v>
      </c>
      <c r="P99" s="277">
        <f t="shared" si="55"/>
        <v>-51.899999999999991</v>
      </c>
      <c r="Q99" s="280">
        <f t="shared" si="38"/>
        <v>0.32684824902723736</v>
      </c>
      <c r="R99" s="276">
        <f t="shared" si="33"/>
        <v>77.099999999999994</v>
      </c>
      <c r="S99" s="277">
        <f t="shared" si="34"/>
        <v>77.099999999999994</v>
      </c>
      <c r="T99" s="277">
        <f t="shared" si="34"/>
        <v>77.099999999999994</v>
      </c>
      <c r="U99" s="278">
        <f t="shared" si="34"/>
        <v>25.2</v>
      </c>
      <c r="V99" s="248">
        <f t="shared" si="25"/>
        <v>-51.899999999999991</v>
      </c>
      <c r="W99" s="284">
        <f t="shared" si="39"/>
        <v>0.32684824902723736</v>
      </c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66"/>
      <c r="GF99" s="66"/>
      <c r="GG99" s="66"/>
      <c r="GH99" s="66"/>
      <c r="GI99" s="66"/>
      <c r="GJ99" s="66"/>
      <c r="GK99" s="66"/>
      <c r="GL99" s="66"/>
      <c r="GM99" s="66"/>
      <c r="GN99" s="66"/>
    </row>
    <row r="100" spans="1:196" s="37" customFormat="1" ht="63.6" customHeight="1" thickBot="1">
      <c r="A100" s="235"/>
      <c r="B100" s="409"/>
      <c r="C100" s="237"/>
      <c r="D100" s="237"/>
      <c r="E100" s="238" t="s">
        <v>303</v>
      </c>
      <c r="F100" s="299"/>
      <c r="G100" s="293"/>
      <c r="H100" s="300"/>
      <c r="I100" s="302">
        <f t="shared" si="56"/>
        <v>0</v>
      </c>
      <c r="J100" s="293">
        <f t="shared" si="36"/>
        <v>0</v>
      </c>
      <c r="K100" s="294"/>
      <c r="L100" s="299">
        <v>77.099999999999994</v>
      </c>
      <c r="M100" s="293">
        <v>77.099999999999994</v>
      </c>
      <c r="N100" s="293">
        <v>77.099999999999994</v>
      </c>
      <c r="O100" s="300">
        <v>25.2</v>
      </c>
      <c r="P100" s="293">
        <f t="shared" si="55"/>
        <v>-51.899999999999991</v>
      </c>
      <c r="Q100" s="294">
        <f t="shared" si="38"/>
        <v>0.32684824902723736</v>
      </c>
      <c r="R100" s="299">
        <f t="shared" si="33"/>
        <v>77.099999999999994</v>
      </c>
      <c r="S100" s="293">
        <f t="shared" si="34"/>
        <v>77.099999999999994</v>
      </c>
      <c r="T100" s="293">
        <f t="shared" si="34"/>
        <v>77.099999999999994</v>
      </c>
      <c r="U100" s="300">
        <f t="shared" si="34"/>
        <v>25.2</v>
      </c>
      <c r="V100" s="293">
        <f t="shared" ref="V100:V123" si="57">U100-T100</f>
        <v>-51.899999999999991</v>
      </c>
      <c r="W100" s="294">
        <f t="shared" si="39"/>
        <v>0.32684824902723736</v>
      </c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</row>
    <row r="101" spans="1:196" s="404" customFormat="1" ht="63" hidden="1" customHeight="1" thickBot="1">
      <c r="A101" s="394"/>
      <c r="B101" s="395"/>
      <c r="C101" s="396"/>
      <c r="D101" s="396"/>
      <c r="E101" s="397" t="s">
        <v>249</v>
      </c>
      <c r="F101" s="330"/>
      <c r="G101" s="331"/>
      <c r="H101" s="323"/>
      <c r="I101" s="398">
        <f t="shared" si="56"/>
        <v>0</v>
      </c>
      <c r="J101" s="331">
        <f t="shared" si="36"/>
        <v>0</v>
      </c>
      <c r="K101" s="399" t="e">
        <f t="shared" si="37"/>
        <v>#DIV/0!</v>
      </c>
      <c r="L101" s="330"/>
      <c r="M101" s="331"/>
      <c r="N101" s="331"/>
      <c r="O101" s="323"/>
      <c r="P101" s="331">
        <f t="shared" si="55"/>
        <v>0</v>
      </c>
      <c r="Q101" s="399" t="e">
        <f t="shared" ref="Q101:Q126" si="58">O101/N101</f>
        <v>#DIV/0!</v>
      </c>
      <c r="R101" s="330">
        <f t="shared" si="33"/>
        <v>0</v>
      </c>
      <c r="S101" s="331">
        <f t="shared" si="34"/>
        <v>0</v>
      </c>
      <c r="T101" s="331">
        <f t="shared" si="34"/>
        <v>0</v>
      </c>
      <c r="U101" s="323">
        <f t="shared" si="34"/>
        <v>0</v>
      </c>
      <c r="V101" s="331">
        <f t="shared" si="57"/>
        <v>0</v>
      </c>
      <c r="W101" s="399" t="e">
        <f t="shared" ref="W101:W126" si="59">U101/T101</f>
        <v>#DIV/0!</v>
      </c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2"/>
      <c r="AS101" s="402"/>
      <c r="AT101" s="402"/>
      <c r="AU101" s="402"/>
      <c r="AV101" s="402"/>
      <c r="AW101" s="402"/>
      <c r="AX101" s="402"/>
      <c r="AY101" s="402"/>
      <c r="AZ101" s="402"/>
      <c r="BA101" s="402"/>
      <c r="BB101" s="402"/>
      <c r="BC101" s="402"/>
      <c r="BD101" s="402"/>
      <c r="BE101" s="402"/>
      <c r="BF101" s="402"/>
      <c r="BG101" s="402"/>
      <c r="BH101" s="402"/>
      <c r="BI101" s="402"/>
      <c r="BJ101" s="402"/>
      <c r="BK101" s="402"/>
      <c r="BL101" s="402"/>
      <c r="BM101" s="402"/>
      <c r="BN101" s="402"/>
      <c r="BO101" s="402"/>
      <c r="BP101" s="402"/>
      <c r="BQ101" s="402"/>
      <c r="BR101" s="402"/>
      <c r="BS101" s="402"/>
      <c r="BT101" s="402"/>
      <c r="BU101" s="402"/>
      <c r="BV101" s="402"/>
      <c r="BW101" s="402"/>
      <c r="BX101" s="402"/>
      <c r="BY101" s="402"/>
      <c r="BZ101" s="402"/>
      <c r="CA101" s="402"/>
      <c r="CB101" s="402"/>
      <c r="CC101" s="402"/>
      <c r="CD101" s="402"/>
      <c r="CE101" s="402"/>
      <c r="CF101" s="402"/>
      <c r="CG101" s="402"/>
      <c r="CH101" s="402"/>
      <c r="CI101" s="402"/>
      <c r="CJ101" s="402"/>
      <c r="CK101" s="402"/>
      <c r="CL101" s="402"/>
      <c r="CM101" s="402"/>
      <c r="CN101" s="402"/>
      <c r="CO101" s="402"/>
      <c r="CP101" s="402"/>
      <c r="CQ101" s="402"/>
      <c r="CR101" s="402"/>
      <c r="CS101" s="402"/>
      <c r="CT101" s="402"/>
      <c r="CU101" s="402"/>
      <c r="CV101" s="402"/>
      <c r="CW101" s="402"/>
      <c r="CX101" s="402"/>
      <c r="CY101" s="402"/>
      <c r="CZ101" s="402"/>
      <c r="DA101" s="402"/>
      <c r="DB101" s="402"/>
      <c r="DC101" s="402"/>
      <c r="DD101" s="402"/>
      <c r="DE101" s="402"/>
      <c r="DF101" s="402"/>
      <c r="DG101" s="402"/>
      <c r="DH101" s="402"/>
      <c r="DI101" s="402"/>
      <c r="DJ101" s="402"/>
      <c r="DK101" s="402"/>
      <c r="DL101" s="402"/>
      <c r="DM101" s="402"/>
      <c r="DN101" s="402"/>
      <c r="DO101" s="402"/>
      <c r="DP101" s="402"/>
      <c r="DQ101" s="402"/>
      <c r="DR101" s="402"/>
      <c r="DS101" s="402"/>
      <c r="DT101" s="402"/>
      <c r="DU101" s="402"/>
      <c r="DV101" s="402"/>
      <c r="DW101" s="402"/>
      <c r="DX101" s="402"/>
      <c r="DY101" s="402"/>
      <c r="DZ101" s="402"/>
      <c r="EA101" s="402"/>
      <c r="EB101" s="402"/>
      <c r="EC101" s="402"/>
      <c r="ED101" s="402"/>
      <c r="EE101" s="402"/>
      <c r="EF101" s="402"/>
      <c r="EG101" s="402"/>
      <c r="EH101" s="402"/>
      <c r="EI101" s="402"/>
      <c r="EJ101" s="402"/>
      <c r="EK101" s="402"/>
      <c r="EL101" s="402"/>
      <c r="EM101" s="402"/>
      <c r="EN101" s="402"/>
      <c r="EO101" s="402"/>
      <c r="EP101" s="402"/>
      <c r="EQ101" s="402"/>
      <c r="ER101" s="402"/>
      <c r="ES101" s="402"/>
      <c r="ET101" s="402"/>
      <c r="EU101" s="402"/>
      <c r="EV101" s="402"/>
      <c r="EW101" s="402"/>
      <c r="EX101" s="402"/>
      <c r="EY101" s="402"/>
      <c r="EZ101" s="402"/>
      <c r="FA101" s="402"/>
      <c r="FB101" s="402"/>
      <c r="FC101" s="402"/>
      <c r="FD101" s="402"/>
      <c r="FE101" s="402"/>
      <c r="FF101" s="402"/>
      <c r="FG101" s="402"/>
      <c r="FH101" s="402"/>
      <c r="FI101" s="402"/>
      <c r="FJ101" s="402"/>
      <c r="FK101" s="402"/>
      <c r="FL101" s="402"/>
      <c r="FM101" s="402"/>
      <c r="FN101" s="402"/>
      <c r="FO101" s="402"/>
      <c r="FP101" s="402"/>
      <c r="FQ101" s="402"/>
      <c r="FR101" s="402"/>
      <c r="FS101" s="402"/>
      <c r="FT101" s="402"/>
      <c r="FU101" s="402"/>
      <c r="FV101" s="402"/>
      <c r="FW101" s="402"/>
      <c r="FX101" s="402"/>
      <c r="FY101" s="402"/>
      <c r="FZ101" s="402"/>
      <c r="GA101" s="402"/>
      <c r="GB101" s="402"/>
      <c r="GC101" s="402"/>
      <c r="GD101" s="402"/>
      <c r="GE101" s="403"/>
      <c r="GF101" s="403"/>
      <c r="GG101" s="403"/>
      <c r="GH101" s="403"/>
      <c r="GI101" s="403"/>
      <c r="GJ101" s="403"/>
      <c r="GK101" s="403"/>
      <c r="GL101" s="403"/>
      <c r="GM101" s="403"/>
      <c r="GN101" s="403"/>
    </row>
    <row r="102" spans="1:196" s="404" customFormat="1" ht="144.6" hidden="1" customHeight="1" thickBot="1">
      <c r="A102" s="394"/>
      <c r="B102" s="395"/>
      <c r="C102" s="396"/>
      <c r="D102" s="396"/>
      <c r="E102" s="397" t="s">
        <v>239</v>
      </c>
      <c r="F102" s="330"/>
      <c r="G102" s="331"/>
      <c r="H102" s="323"/>
      <c r="I102" s="398">
        <f t="shared" si="56"/>
        <v>0</v>
      </c>
      <c r="J102" s="331">
        <f t="shared" si="36"/>
        <v>0</v>
      </c>
      <c r="K102" s="399" t="e">
        <f t="shared" si="37"/>
        <v>#DIV/0!</v>
      </c>
      <c r="L102" s="330"/>
      <c r="M102" s="331"/>
      <c r="N102" s="331"/>
      <c r="O102" s="323"/>
      <c r="P102" s="331">
        <f t="shared" si="55"/>
        <v>0</v>
      </c>
      <c r="Q102" s="399" t="e">
        <f t="shared" si="58"/>
        <v>#DIV/0!</v>
      </c>
      <c r="R102" s="330">
        <f t="shared" si="33"/>
        <v>0</v>
      </c>
      <c r="S102" s="331">
        <f t="shared" si="34"/>
        <v>0</v>
      </c>
      <c r="T102" s="331">
        <f t="shared" si="34"/>
        <v>0</v>
      </c>
      <c r="U102" s="323">
        <f t="shared" si="34"/>
        <v>0</v>
      </c>
      <c r="V102" s="400">
        <f t="shared" si="57"/>
        <v>0</v>
      </c>
      <c r="W102" s="399" t="e">
        <f t="shared" si="59"/>
        <v>#DIV/0!</v>
      </c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2"/>
      <c r="BR102" s="402"/>
      <c r="BS102" s="402"/>
      <c r="BT102" s="402"/>
      <c r="BU102" s="402"/>
      <c r="BV102" s="402"/>
      <c r="BW102" s="402"/>
      <c r="BX102" s="402"/>
      <c r="BY102" s="402"/>
      <c r="BZ102" s="402"/>
      <c r="CA102" s="402"/>
      <c r="CB102" s="402"/>
      <c r="CC102" s="402"/>
      <c r="CD102" s="402"/>
      <c r="CE102" s="402"/>
      <c r="CF102" s="402"/>
      <c r="CG102" s="402"/>
      <c r="CH102" s="402"/>
      <c r="CI102" s="402"/>
      <c r="CJ102" s="402"/>
      <c r="CK102" s="402"/>
      <c r="CL102" s="402"/>
      <c r="CM102" s="402"/>
      <c r="CN102" s="402"/>
      <c r="CO102" s="402"/>
      <c r="CP102" s="402"/>
      <c r="CQ102" s="402"/>
      <c r="CR102" s="402"/>
      <c r="CS102" s="402"/>
      <c r="CT102" s="402"/>
      <c r="CU102" s="402"/>
      <c r="CV102" s="402"/>
      <c r="CW102" s="402"/>
      <c r="CX102" s="402"/>
      <c r="CY102" s="402"/>
      <c r="CZ102" s="402"/>
      <c r="DA102" s="402"/>
      <c r="DB102" s="402"/>
      <c r="DC102" s="402"/>
      <c r="DD102" s="402"/>
      <c r="DE102" s="402"/>
      <c r="DF102" s="402"/>
      <c r="DG102" s="402"/>
      <c r="DH102" s="402"/>
      <c r="DI102" s="402"/>
      <c r="DJ102" s="402"/>
      <c r="DK102" s="402"/>
      <c r="DL102" s="402"/>
      <c r="DM102" s="402"/>
      <c r="DN102" s="402"/>
      <c r="DO102" s="402"/>
      <c r="DP102" s="402"/>
      <c r="DQ102" s="402"/>
      <c r="DR102" s="402"/>
      <c r="DS102" s="402"/>
      <c r="DT102" s="402"/>
      <c r="DU102" s="402"/>
      <c r="DV102" s="402"/>
      <c r="DW102" s="402"/>
      <c r="DX102" s="402"/>
      <c r="DY102" s="402"/>
      <c r="DZ102" s="402"/>
      <c r="EA102" s="402"/>
      <c r="EB102" s="402"/>
      <c r="EC102" s="402"/>
      <c r="ED102" s="402"/>
      <c r="EE102" s="402"/>
      <c r="EF102" s="402"/>
      <c r="EG102" s="402"/>
      <c r="EH102" s="402"/>
      <c r="EI102" s="402"/>
      <c r="EJ102" s="402"/>
      <c r="EK102" s="402"/>
      <c r="EL102" s="402"/>
      <c r="EM102" s="402"/>
      <c r="EN102" s="402"/>
      <c r="EO102" s="402"/>
      <c r="EP102" s="402"/>
      <c r="EQ102" s="402"/>
      <c r="ER102" s="402"/>
      <c r="ES102" s="402"/>
      <c r="ET102" s="402"/>
      <c r="EU102" s="402"/>
      <c r="EV102" s="402"/>
      <c r="EW102" s="402"/>
      <c r="EX102" s="402"/>
      <c r="EY102" s="402"/>
      <c r="EZ102" s="402"/>
      <c r="FA102" s="402"/>
      <c r="FB102" s="402"/>
      <c r="FC102" s="402"/>
      <c r="FD102" s="402"/>
      <c r="FE102" s="402"/>
      <c r="FF102" s="402"/>
      <c r="FG102" s="402"/>
      <c r="FH102" s="402"/>
      <c r="FI102" s="402"/>
      <c r="FJ102" s="402"/>
      <c r="FK102" s="402"/>
      <c r="FL102" s="402"/>
      <c r="FM102" s="402"/>
      <c r="FN102" s="402"/>
      <c r="FO102" s="402"/>
      <c r="FP102" s="402"/>
      <c r="FQ102" s="402"/>
      <c r="FR102" s="402"/>
      <c r="FS102" s="402"/>
      <c r="FT102" s="402"/>
      <c r="FU102" s="402"/>
      <c r="FV102" s="402"/>
      <c r="FW102" s="402"/>
      <c r="FX102" s="402"/>
      <c r="FY102" s="402"/>
      <c r="FZ102" s="402"/>
      <c r="GA102" s="402"/>
      <c r="GB102" s="402"/>
      <c r="GC102" s="402"/>
      <c r="GD102" s="402"/>
      <c r="GE102" s="403"/>
      <c r="GF102" s="403"/>
      <c r="GG102" s="403"/>
      <c r="GH102" s="403"/>
      <c r="GI102" s="403"/>
      <c r="GJ102" s="403"/>
      <c r="GK102" s="403"/>
      <c r="GL102" s="403"/>
      <c r="GM102" s="403"/>
      <c r="GN102" s="403"/>
    </row>
    <row r="103" spans="1:196" s="37" customFormat="1" ht="36.6" customHeight="1" thickBot="1">
      <c r="A103" s="231">
        <v>16</v>
      </c>
      <c r="B103" s="214"/>
      <c r="C103" s="150" t="s">
        <v>255</v>
      </c>
      <c r="D103" s="150" t="s">
        <v>83</v>
      </c>
      <c r="E103" s="215" t="s">
        <v>256</v>
      </c>
      <c r="F103" s="247"/>
      <c r="G103" s="248"/>
      <c r="H103" s="278"/>
      <c r="I103" s="249">
        <f t="shared" si="56"/>
        <v>0</v>
      </c>
      <c r="J103" s="254">
        <f t="shared" si="36"/>
        <v>0</v>
      </c>
      <c r="K103" s="250" t="e">
        <f t="shared" si="37"/>
        <v>#DIV/0!</v>
      </c>
      <c r="L103" s="247">
        <v>1000</v>
      </c>
      <c r="M103" s="248">
        <v>2379</v>
      </c>
      <c r="N103" s="248">
        <v>2379</v>
      </c>
      <c r="O103" s="278">
        <v>1379</v>
      </c>
      <c r="P103" s="248">
        <f t="shared" si="55"/>
        <v>-1000</v>
      </c>
      <c r="Q103" s="250">
        <f t="shared" si="58"/>
        <v>0.57965531736023534</v>
      </c>
      <c r="R103" s="247">
        <f t="shared" si="33"/>
        <v>1000</v>
      </c>
      <c r="S103" s="248">
        <f t="shared" si="34"/>
        <v>2379</v>
      </c>
      <c r="T103" s="248">
        <f t="shared" si="34"/>
        <v>2379</v>
      </c>
      <c r="U103" s="278">
        <f t="shared" si="34"/>
        <v>1379</v>
      </c>
      <c r="V103" s="248">
        <f t="shared" si="57"/>
        <v>-1000</v>
      </c>
      <c r="W103" s="250">
        <f t="shared" si="59"/>
        <v>0.57965531736023534</v>
      </c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</row>
    <row r="104" spans="1:196" s="37" customFormat="1" ht="36.6" customHeight="1" thickBot="1">
      <c r="A104" s="231">
        <v>17</v>
      </c>
      <c r="B104" s="149"/>
      <c r="C104" s="150" t="s">
        <v>295</v>
      </c>
      <c r="D104" s="150" t="s">
        <v>85</v>
      </c>
      <c r="E104" s="184" t="s">
        <v>296</v>
      </c>
      <c r="F104" s="266"/>
      <c r="G104" s="267"/>
      <c r="H104" s="340"/>
      <c r="I104" s="342">
        <f t="shared" ref="I104" si="60">H104/$H$6</f>
        <v>0</v>
      </c>
      <c r="J104" s="343">
        <f t="shared" si="36"/>
        <v>0</v>
      </c>
      <c r="K104" s="306" t="e">
        <f t="shared" si="37"/>
        <v>#DIV/0!</v>
      </c>
      <c r="L104" s="247"/>
      <c r="M104" s="248">
        <v>370.5</v>
      </c>
      <c r="N104" s="248">
        <v>370.5</v>
      </c>
      <c r="O104" s="340">
        <v>370.5</v>
      </c>
      <c r="P104" s="248">
        <f t="shared" ref="P104" si="61">O104-N104</f>
        <v>0</v>
      </c>
      <c r="Q104" s="250"/>
      <c r="R104" s="247">
        <f t="shared" ref="R104" si="62">SUM(F104,L104)</f>
        <v>0</v>
      </c>
      <c r="S104" s="277">
        <f t="shared" ref="S104" si="63">SUM(F104,M104)</f>
        <v>370.5</v>
      </c>
      <c r="T104" s="248">
        <f t="shared" ref="T104" si="64">SUM(G104,N104)</f>
        <v>370.5</v>
      </c>
      <c r="U104" s="278">
        <f t="shared" ref="U104" si="65">SUM(H104,O104)</f>
        <v>370.5</v>
      </c>
      <c r="V104" s="248">
        <f t="shared" ref="V104" si="66">U104-T104</f>
        <v>0</v>
      </c>
      <c r="W104" s="306">
        <f t="shared" ref="W104" si="67">U104/T104</f>
        <v>1</v>
      </c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</row>
    <row r="105" spans="1:196" s="8" customFormat="1" ht="49.5" customHeight="1" thickBot="1">
      <c r="A105" s="231">
        <v>18</v>
      </c>
      <c r="B105" s="149"/>
      <c r="C105" s="150" t="s">
        <v>187</v>
      </c>
      <c r="D105" s="150" t="s">
        <v>85</v>
      </c>
      <c r="E105" s="184" t="s">
        <v>188</v>
      </c>
      <c r="F105" s="266">
        <v>2340.9</v>
      </c>
      <c r="G105" s="267">
        <v>2340.9</v>
      </c>
      <c r="H105" s="340">
        <v>1852.7</v>
      </c>
      <c r="I105" s="342">
        <f t="shared" si="56"/>
        <v>5.727607395343717E-3</v>
      </c>
      <c r="J105" s="343">
        <f t="shared" si="36"/>
        <v>-488.20000000000005</v>
      </c>
      <c r="K105" s="306">
        <f t="shared" si="37"/>
        <v>0.79144773377760691</v>
      </c>
      <c r="L105" s="247"/>
      <c r="M105" s="248"/>
      <c r="N105" s="248"/>
      <c r="O105" s="340"/>
      <c r="P105" s="248">
        <f t="shared" si="55"/>
        <v>0</v>
      </c>
      <c r="Q105" s="250"/>
      <c r="R105" s="247">
        <f t="shared" si="33"/>
        <v>2340.9</v>
      </c>
      <c r="S105" s="277">
        <f t="shared" si="34"/>
        <v>2340.9</v>
      </c>
      <c r="T105" s="248">
        <f t="shared" si="34"/>
        <v>2340.9</v>
      </c>
      <c r="U105" s="278">
        <f t="shared" si="34"/>
        <v>1852.7</v>
      </c>
      <c r="V105" s="248">
        <f t="shared" si="57"/>
        <v>-488.20000000000005</v>
      </c>
      <c r="W105" s="306">
        <f t="shared" si="59"/>
        <v>0.79144773377760691</v>
      </c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</row>
    <row r="106" spans="1:196" s="8" customFormat="1" ht="35.25" customHeight="1" thickBot="1">
      <c r="A106" s="231">
        <v>19</v>
      </c>
      <c r="B106" s="149">
        <v>180404</v>
      </c>
      <c r="C106" s="150" t="s">
        <v>159</v>
      </c>
      <c r="D106" s="150" t="s">
        <v>86</v>
      </c>
      <c r="E106" s="184" t="s">
        <v>89</v>
      </c>
      <c r="F106" s="266">
        <v>2.2999999999999998</v>
      </c>
      <c r="G106" s="267">
        <v>2.2000000000000002</v>
      </c>
      <c r="H106" s="340">
        <v>0.8</v>
      </c>
      <c r="I106" s="405">
        <f t="shared" si="56"/>
        <v>2.4731936720866699E-6</v>
      </c>
      <c r="J106" s="343">
        <f t="shared" si="36"/>
        <v>-1.4000000000000001</v>
      </c>
      <c r="K106" s="306">
        <f t="shared" si="37"/>
        <v>0.36363636363636365</v>
      </c>
      <c r="L106" s="247"/>
      <c r="M106" s="277"/>
      <c r="N106" s="277"/>
      <c r="O106" s="340"/>
      <c r="P106" s="248" t="s">
        <v>313</v>
      </c>
      <c r="Q106" s="250"/>
      <c r="R106" s="247">
        <f t="shared" si="33"/>
        <v>2.2999999999999998</v>
      </c>
      <c r="S106" s="277">
        <f t="shared" si="34"/>
        <v>2.2999999999999998</v>
      </c>
      <c r="T106" s="248">
        <f t="shared" si="34"/>
        <v>2.2000000000000002</v>
      </c>
      <c r="U106" s="278">
        <f t="shared" si="34"/>
        <v>0.8</v>
      </c>
      <c r="V106" s="248">
        <f t="shared" si="57"/>
        <v>-1.4000000000000001</v>
      </c>
      <c r="W106" s="306">
        <f t="shared" si="59"/>
        <v>0.36363636363636365</v>
      </c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</row>
    <row r="107" spans="1:196" s="8" customFormat="1" ht="23.25" hidden="1" customHeight="1" thickBot="1">
      <c r="A107" s="231">
        <v>22</v>
      </c>
      <c r="B107" s="149">
        <v>180404</v>
      </c>
      <c r="C107" s="150" t="s">
        <v>179</v>
      </c>
      <c r="D107" s="150" t="s">
        <v>87</v>
      </c>
      <c r="E107" s="184" t="s">
        <v>88</v>
      </c>
      <c r="F107" s="266"/>
      <c r="G107" s="267"/>
      <c r="H107" s="340"/>
      <c r="I107" s="348">
        <f t="shared" si="56"/>
        <v>0</v>
      </c>
      <c r="J107" s="343">
        <f t="shared" si="36"/>
        <v>0</v>
      </c>
      <c r="K107" s="306" t="e">
        <f t="shared" si="37"/>
        <v>#DIV/0!</v>
      </c>
      <c r="L107" s="247"/>
      <c r="M107" s="248"/>
      <c r="N107" s="248"/>
      <c r="O107" s="341"/>
      <c r="P107" s="248">
        <f t="shared" si="55"/>
        <v>0</v>
      </c>
      <c r="Q107" s="255" t="e">
        <f t="shared" si="58"/>
        <v>#DIV/0!</v>
      </c>
      <c r="R107" s="247">
        <f t="shared" si="33"/>
        <v>0</v>
      </c>
      <c r="S107" s="277">
        <f t="shared" si="34"/>
        <v>0</v>
      </c>
      <c r="T107" s="248">
        <f t="shared" si="34"/>
        <v>0</v>
      </c>
      <c r="U107" s="278">
        <f t="shared" si="34"/>
        <v>0</v>
      </c>
      <c r="V107" s="248">
        <f t="shared" si="57"/>
        <v>0</v>
      </c>
      <c r="W107" s="306" t="e">
        <f t="shared" si="59"/>
        <v>#DIV/0!</v>
      </c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</row>
    <row r="108" spans="1:196" s="193" customFormat="1" ht="40.9" customHeight="1">
      <c r="A108" s="231">
        <v>20</v>
      </c>
      <c r="B108" s="214"/>
      <c r="C108" s="150" t="s">
        <v>269</v>
      </c>
      <c r="D108" s="150" t="s">
        <v>83</v>
      </c>
      <c r="E108" s="184" t="s">
        <v>284</v>
      </c>
      <c r="F108" s="266"/>
      <c r="G108" s="267"/>
      <c r="H108" s="340"/>
      <c r="I108" s="268">
        <f t="shared" si="56"/>
        <v>0</v>
      </c>
      <c r="J108" s="248">
        <f t="shared" si="36"/>
        <v>0</v>
      </c>
      <c r="K108" s="250" t="e">
        <f t="shared" si="37"/>
        <v>#DIV/0!</v>
      </c>
      <c r="L108" s="247">
        <v>2500</v>
      </c>
      <c r="M108" s="248">
        <v>2500</v>
      </c>
      <c r="N108" s="248">
        <v>2500</v>
      </c>
      <c r="O108" s="340">
        <v>2499.1999999999998</v>
      </c>
      <c r="P108" s="248">
        <f t="shared" si="55"/>
        <v>-0.8000000000001819</v>
      </c>
      <c r="Q108" s="250">
        <f t="shared" si="58"/>
        <v>0.9996799999999999</v>
      </c>
      <c r="R108" s="247">
        <f t="shared" si="33"/>
        <v>2500</v>
      </c>
      <c r="S108" s="248">
        <f t="shared" si="34"/>
        <v>2500</v>
      </c>
      <c r="T108" s="248">
        <f t="shared" si="34"/>
        <v>2500</v>
      </c>
      <c r="U108" s="278">
        <f t="shared" si="34"/>
        <v>2499.1999999999998</v>
      </c>
      <c r="V108" s="248">
        <f t="shared" si="57"/>
        <v>-0.8000000000001819</v>
      </c>
      <c r="W108" s="306">
        <f t="shared" si="59"/>
        <v>0.9996799999999999</v>
      </c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</row>
    <row r="109" spans="1:196" s="193" customFormat="1" ht="54.6" hidden="1" customHeight="1">
      <c r="A109" s="231">
        <v>24</v>
      </c>
      <c r="B109" s="214"/>
      <c r="C109" s="150" t="s">
        <v>181</v>
      </c>
      <c r="D109" s="150" t="s">
        <v>91</v>
      </c>
      <c r="E109" s="184" t="s">
        <v>182</v>
      </c>
      <c r="F109" s="266"/>
      <c r="G109" s="267"/>
      <c r="H109" s="340"/>
      <c r="I109" s="249">
        <f t="shared" si="56"/>
        <v>0</v>
      </c>
      <c r="J109" s="248">
        <f t="shared" si="36"/>
        <v>0</v>
      </c>
      <c r="K109" s="250" t="e">
        <f t="shared" si="37"/>
        <v>#DIV/0!</v>
      </c>
      <c r="L109" s="247"/>
      <c r="M109" s="248"/>
      <c r="N109" s="248"/>
      <c r="O109" s="340"/>
      <c r="P109" s="248">
        <f t="shared" si="55"/>
        <v>0</v>
      </c>
      <c r="Q109" s="250" t="e">
        <f t="shared" si="58"/>
        <v>#DIV/0!</v>
      </c>
      <c r="R109" s="247">
        <f t="shared" si="33"/>
        <v>0</v>
      </c>
      <c r="S109" s="248">
        <f t="shared" si="34"/>
        <v>0</v>
      </c>
      <c r="T109" s="248">
        <f t="shared" si="34"/>
        <v>0</v>
      </c>
      <c r="U109" s="278">
        <f t="shared" si="34"/>
        <v>0</v>
      </c>
      <c r="V109" s="248">
        <f t="shared" si="57"/>
        <v>0</v>
      </c>
      <c r="W109" s="250" t="e">
        <f t="shared" si="59"/>
        <v>#DIV/0!</v>
      </c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</row>
    <row r="110" spans="1:196" s="380" customFormat="1" ht="118.9" hidden="1" customHeight="1">
      <c r="A110" s="392"/>
      <c r="B110" s="370"/>
      <c r="C110" s="371"/>
      <c r="D110" s="370"/>
      <c r="E110" s="372" t="s">
        <v>251</v>
      </c>
      <c r="F110" s="373"/>
      <c r="G110" s="374"/>
      <c r="H110" s="319"/>
      <c r="I110" s="375">
        <f t="shared" si="56"/>
        <v>0</v>
      </c>
      <c r="J110" s="260">
        <f t="shared" si="36"/>
        <v>0</v>
      </c>
      <c r="K110" s="376" t="e">
        <f t="shared" si="37"/>
        <v>#DIV/0!</v>
      </c>
      <c r="L110" s="377"/>
      <c r="M110" s="260"/>
      <c r="N110" s="260"/>
      <c r="O110" s="300"/>
      <c r="P110" s="260">
        <f t="shared" si="55"/>
        <v>0</v>
      </c>
      <c r="Q110" s="376" t="e">
        <f t="shared" si="58"/>
        <v>#DIV/0!</v>
      </c>
      <c r="R110" s="377">
        <f t="shared" si="33"/>
        <v>0</v>
      </c>
      <c r="S110" s="260">
        <f t="shared" si="34"/>
        <v>0</v>
      </c>
      <c r="T110" s="260">
        <f t="shared" si="34"/>
        <v>0</v>
      </c>
      <c r="U110" s="300">
        <f t="shared" si="34"/>
        <v>0</v>
      </c>
      <c r="V110" s="260">
        <f t="shared" si="57"/>
        <v>0</v>
      </c>
      <c r="W110" s="376" t="e">
        <f t="shared" si="59"/>
        <v>#DIV/0!</v>
      </c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8"/>
      <c r="AX110" s="378"/>
      <c r="AY110" s="378"/>
      <c r="AZ110" s="378"/>
      <c r="BA110" s="378"/>
      <c r="BB110" s="378"/>
      <c r="BC110" s="378"/>
      <c r="BD110" s="378"/>
      <c r="BE110" s="378"/>
      <c r="BF110" s="378"/>
      <c r="BG110" s="378"/>
      <c r="BH110" s="378"/>
      <c r="BI110" s="378"/>
      <c r="BJ110" s="378"/>
      <c r="BK110" s="378"/>
      <c r="BL110" s="378"/>
      <c r="BM110" s="378"/>
      <c r="BN110" s="378"/>
      <c r="BO110" s="378"/>
      <c r="BP110" s="378"/>
      <c r="BQ110" s="378"/>
      <c r="BR110" s="378"/>
      <c r="BS110" s="378"/>
      <c r="BT110" s="378"/>
      <c r="BU110" s="378"/>
      <c r="BV110" s="378"/>
      <c r="BW110" s="378"/>
      <c r="BX110" s="378"/>
      <c r="BY110" s="378"/>
      <c r="BZ110" s="378"/>
      <c r="CA110" s="378"/>
      <c r="CB110" s="378"/>
      <c r="CC110" s="378"/>
      <c r="CD110" s="378"/>
      <c r="CE110" s="378"/>
      <c r="CF110" s="378"/>
      <c r="CG110" s="378"/>
      <c r="CH110" s="378"/>
      <c r="CI110" s="378"/>
      <c r="CJ110" s="378"/>
      <c r="CK110" s="378"/>
      <c r="CL110" s="378"/>
      <c r="CM110" s="378"/>
      <c r="CN110" s="378"/>
      <c r="CO110" s="378"/>
      <c r="CP110" s="378"/>
      <c r="CQ110" s="378"/>
      <c r="CR110" s="378"/>
      <c r="CS110" s="378"/>
      <c r="CT110" s="378"/>
      <c r="CU110" s="378"/>
      <c r="CV110" s="378"/>
      <c r="CW110" s="378"/>
      <c r="CX110" s="378"/>
      <c r="CY110" s="378"/>
      <c r="CZ110" s="378"/>
      <c r="DA110" s="378"/>
      <c r="DB110" s="378"/>
      <c r="DC110" s="378"/>
      <c r="DD110" s="378"/>
      <c r="DE110" s="378"/>
      <c r="DF110" s="378"/>
      <c r="DG110" s="378"/>
      <c r="DH110" s="378"/>
      <c r="DI110" s="378"/>
      <c r="DJ110" s="378"/>
      <c r="DK110" s="378"/>
      <c r="DL110" s="378"/>
      <c r="DM110" s="378"/>
      <c r="DN110" s="378"/>
      <c r="DO110" s="378"/>
      <c r="DP110" s="378"/>
      <c r="DQ110" s="378"/>
      <c r="DR110" s="378"/>
      <c r="DS110" s="378"/>
      <c r="DT110" s="378"/>
      <c r="DU110" s="378"/>
      <c r="DV110" s="378"/>
      <c r="DW110" s="378"/>
      <c r="DX110" s="378"/>
      <c r="DY110" s="378"/>
      <c r="DZ110" s="378"/>
      <c r="EA110" s="378"/>
      <c r="EB110" s="378"/>
      <c r="EC110" s="378"/>
      <c r="ED110" s="378"/>
      <c r="EE110" s="378"/>
      <c r="EF110" s="378"/>
      <c r="EG110" s="378"/>
      <c r="EH110" s="378"/>
      <c r="EI110" s="378"/>
      <c r="EJ110" s="378"/>
      <c r="EK110" s="378"/>
      <c r="EL110" s="378"/>
      <c r="EM110" s="378"/>
      <c r="EN110" s="378"/>
      <c r="EO110" s="378"/>
      <c r="EP110" s="378"/>
      <c r="EQ110" s="378"/>
      <c r="ER110" s="378"/>
      <c r="ES110" s="378"/>
      <c r="ET110" s="378"/>
      <c r="EU110" s="378"/>
      <c r="EV110" s="378"/>
      <c r="EW110" s="378"/>
      <c r="EX110" s="378"/>
      <c r="EY110" s="378"/>
      <c r="EZ110" s="378"/>
      <c r="FA110" s="378"/>
      <c r="FB110" s="378"/>
      <c r="FC110" s="378"/>
      <c r="FD110" s="378"/>
      <c r="FE110" s="378"/>
      <c r="FF110" s="378"/>
      <c r="FG110" s="378"/>
      <c r="FH110" s="378"/>
      <c r="FI110" s="378"/>
      <c r="FJ110" s="378"/>
      <c r="FK110" s="378"/>
      <c r="FL110" s="378"/>
      <c r="FM110" s="378"/>
      <c r="FN110" s="378"/>
      <c r="FO110" s="378"/>
      <c r="FP110" s="378"/>
      <c r="FQ110" s="378"/>
      <c r="FR110" s="378"/>
      <c r="FS110" s="378"/>
      <c r="FT110" s="378"/>
      <c r="FU110" s="378"/>
      <c r="FV110" s="378"/>
      <c r="FW110" s="378"/>
      <c r="FX110" s="378"/>
      <c r="FY110" s="378"/>
      <c r="FZ110" s="378"/>
      <c r="GA110" s="378"/>
      <c r="GB110" s="378"/>
      <c r="GC110" s="378"/>
      <c r="GD110" s="378"/>
      <c r="GE110" s="379"/>
      <c r="GF110" s="379"/>
      <c r="GG110" s="379"/>
      <c r="GH110" s="379"/>
      <c r="GI110" s="379"/>
      <c r="GJ110" s="379"/>
      <c r="GK110" s="379"/>
      <c r="GL110" s="379"/>
      <c r="GM110" s="379"/>
      <c r="GN110" s="379"/>
    </row>
    <row r="111" spans="1:196" s="380" customFormat="1" ht="120" hidden="1" customHeight="1">
      <c r="A111" s="392"/>
      <c r="B111" s="370"/>
      <c r="C111" s="371"/>
      <c r="D111" s="370"/>
      <c r="E111" s="381" t="s">
        <v>252</v>
      </c>
      <c r="F111" s="373"/>
      <c r="G111" s="374"/>
      <c r="H111" s="319"/>
      <c r="I111" s="375">
        <f t="shared" si="56"/>
        <v>0</v>
      </c>
      <c r="J111" s="260">
        <f t="shared" si="36"/>
        <v>0</v>
      </c>
      <c r="K111" s="376" t="e">
        <f t="shared" si="37"/>
        <v>#DIV/0!</v>
      </c>
      <c r="L111" s="382"/>
      <c r="M111" s="383"/>
      <c r="N111" s="383"/>
      <c r="O111" s="323"/>
      <c r="P111" s="260">
        <f t="shared" si="55"/>
        <v>0</v>
      </c>
      <c r="Q111" s="376" t="e">
        <f t="shared" si="58"/>
        <v>#DIV/0!</v>
      </c>
      <c r="R111" s="377">
        <f t="shared" si="33"/>
        <v>0</v>
      </c>
      <c r="S111" s="260">
        <f t="shared" si="34"/>
        <v>0</v>
      </c>
      <c r="T111" s="260">
        <f t="shared" si="34"/>
        <v>0</v>
      </c>
      <c r="U111" s="300">
        <f t="shared" si="34"/>
        <v>0</v>
      </c>
      <c r="V111" s="248">
        <f t="shared" si="57"/>
        <v>0</v>
      </c>
      <c r="W111" s="376" t="e">
        <f t="shared" si="59"/>
        <v>#DIV/0!</v>
      </c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378"/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  <c r="BO111" s="378"/>
      <c r="BP111" s="378"/>
      <c r="BQ111" s="378"/>
      <c r="BR111" s="378"/>
      <c r="BS111" s="378"/>
      <c r="BT111" s="378"/>
      <c r="BU111" s="378"/>
      <c r="BV111" s="378"/>
      <c r="BW111" s="378"/>
      <c r="BX111" s="378"/>
      <c r="BY111" s="378"/>
      <c r="BZ111" s="378"/>
      <c r="CA111" s="378"/>
      <c r="CB111" s="378"/>
      <c r="CC111" s="378"/>
      <c r="CD111" s="378"/>
      <c r="CE111" s="378"/>
      <c r="CF111" s="378"/>
      <c r="CG111" s="378"/>
      <c r="CH111" s="378"/>
      <c r="CI111" s="378"/>
      <c r="CJ111" s="378"/>
      <c r="CK111" s="378"/>
      <c r="CL111" s="378"/>
      <c r="CM111" s="378"/>
      <c r="CN111" s="378"/>
      <c r="CO111" s="378"/>
      <c r="CP111" s="378"/>
      <c r="CQ111" s="378"/>
      <c r="CR111" s="378"/>
      <c r="CS111" s="378"/>
      <c r="CT111" s="378"/>
      <c r="CU111" s="378"/>
      <c r="CV111" s="378"/>
      <c r="CW111" s="378"/>
      <c r="CX111" s="378"/>
      <c r="CY111" s="378"/>
      <c r="CZ111" s="378"/>
      <c r="DA111" s="378"/>
      <c r="DB111" s="378"/>
      <c r="DC111" s="378"/>
      <c r="DD111" s="378"/>
      <c r="DE111" s="378"/>
      <c r="DF111" s="378"/>
      <c r="DG111" s="378"/>
      <c r="DH111" s="378"/>
      <c r="DI111" s="378"/>
      <c r="DJ111" s="378"/>
      <c r="DK111" s="378"/>
      <c r="DL111" s="378"/>
      <c r="DM111" s="378"/>
      <c r="DN111" s="378"/>
      <c r="DO111" s="378"/>
      <c r="DP111" s="378"/>
      <c r="DQ111" s="378"/>
      <c r="DR111" s="378"/>
      <c r="DS111" s="378"/>
      <c r="DT111" s="378"/>
      <c r="DU111" s="378"/>
      <c r="DV111" s="378"/>
      <c r="DW111" s="378"/>
      <c r="DX111" s="378"/>
      <c r="DY111" s="378"/>
      <c r="DZ111" s="378"/>
      <c r="EA111" s="378"/>
      <c r="EB111" s="378"/>
      <c r="EC111" s="378"/>
      <c r="ED111" s="378"/>
      <c r="EE111" s="378"/>
      <c r="EF111" s="378"/>
      <c r="EG111" s="378"/>
      <c r="EH111" s="378"/>
      <c r="EI111" s="378"/>
      <c r="EJ111" s="378"/>
      <c r="EK111" s="378"/>
      <c r="EL111" s="378"/>
      <c r="EM111" s="378"/>
      <c r="EN111" s="378"/>
      <c r="EO111" s="378"/>
      <c r="EP111" s="378"/>
      <c r="EQ111" s="378"/>
      <c r="ER111" s="378"/>
      <c r="ES111" s="378"/>
      <c r="ET111" s="378"/>
      <c r="EU111" s="378"/>
      <c r="EV111" s="378"/>
      <c r="EW111" s="378"/>
      <c r="EX111" s="378"/>
      <c r="EY111" s="378"/>
      <c r="EZ111" s="378"/>
      <c r="FA111" s="378"/>
      <c r="FB111" s="378"/>
      <c r="FC111" s="378"/>
      <c r="FD111" s="378"/>
      <c r="FE111" s="378"/>
      <c r="FF111" s="378"/>
      <c r="FG111" s="378"/>
      <c r="FH111" s="378"/>
      <c r="FI111" s="378"/>
      <c r="FJ111" s="378"/>
      <c r="FK111" s="378"/>
      <c r="FL111" s="378"/>
      <c r="FM111" s="378"/>
      <c r="FN111" s="378"/>
      <c r="FO111" s="378"/>
      <c r="FP111" s="378"/>
      <c r="FQ111" s="378"/>
      <c r="FR111" s="378"/>
      <c r="FS111" s="378"/>
      <c r="FT111" s="378"/>
      <c r="FU111" s="378"/>
      <c r="FV111" s="378"/>
      <c r="FW111" s="378"/>
      <c r="FX111" s="378"/>
      <c r="FY111" s="378"/>
      <c r="FZ111" s="378"/>
      <c r="GA111" s="378"/>
      <c r="GB111" s="378"/>
      <c r="GC111" s="378"/>
      <c r="GD111" s="378"/>
      <c r="GE111" s="379"/>
      <c r="GF111" s="379"/>
      <c r="GG111" s="379"/>
      <c r="GH111" s="379"/>
      <c r="GI111" s="379"/>
      <c r="GJ111" s="379"/>
      <c r="GK111" s="379"/>
      <c r="GL111" s="379"/>
      <c r="GM111" s="379"/>
      <c r="GN111" s="379"/>
    </row>
    <row r="112" spans="1:196" s="193" customFormat="1" ht="37.15" hidden="1" customHeight="1">
      <c r="A112" s="231">
        <v>25</v>
      </c>
      <c r="B112" s="214"/>
      <c r="C112" s="150" t="s">
        <v>221</v>
      </c>
      <c r="D112" s="150" t="s">
        <v>90</v>
      </c>
      <c r="E112" s="184" t="s">
        <v>222</v>
      </c>
      <c r="F112" s="266"/>
      <c r="G112" s="267"/>
      <c r="H112" s="340"/>
      <c r="I112" s="268">
        <f t="shared" si="56"/>
        <v>0</v>
      </c>
      <c r="J112" s="248">
        <f t="shared" si="36"/>
        <v>0</v>
      </c>
      <c r="K112" s="250" t="e">
        <f t="shared" si="37"/>
        <v>#DIV/0!</v>
      </c>
      <c r="L112" s="247"/>
      <c r="M112" s="248"/>
      <c r="N112" s="248"/>
      <c r="O112" s="340"/>
      <c r="P112" s="248">
        <f t="shared" si="55"/>
        <v>0</v>
      </c>
      <c r="Q112" s="250" t="e">
        <f t="shared" si="58"/>
        <v>#DIV/0!</v>
      </c>
      <c r="R112" s="247">
        <f t="shared" si="33"/>
        <v>0</v>
      </c>
      <c r="S112" s="248">
        <f t="shared" si="34"/>
        <v>0</v>
      </c>
      <c r="T112" s="248">
        <f t="shared" si="34"/>
        <v>0</v>
      </c>
      <c r="U112" s="278">
        <f t="shared" si="34"/>
        <v>0</v>
      </c>
      <c r="V112" s="248">
        <f t="shared" si="57"/>
        <v>0</v>
      </c>
      <c r="W112" s="250" t="e">
        <f t="shared" si="59"/>
        <v>#DIV/0!</v>
      </c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</row>
    <row r="113" spans="1:196" s="193" customFormat="1" ht="40.9" customHeight="1">
      <c r="A113" s="231">
        <v>21</v>
      </c>
      <c r="B113" s="214"/>
      <c r="C113" s="150" t="s">
        <v>283</v>
      </c>
      <c r="D113" s="150" t="s">
        <v>83</v>
      </c>
      <c r="E113" s="184" t="s">
        <v>180</v>
      </c>
      <c r="F113" s="266">
        <v>45</v>
      </c>
      <c r="G113" s="267">
        <v>45</v>
      </c>
      <c r="H113" s="340">
        <v>44.6</v>
      </c>
      <c r="I113" s="268">
        <f>H113/$H$6</f>
        <v>1.3788054721883185E-4</v>
      </c>
      <c r="J113" s="248">
        <f t="shared" si="36"/>
        <v>-0.39999999999999858</v>
      </c>
      <c r="K113" s="306">
        <f t="shared" si="37"/>
        <v>0.99111111111111116</v>
      </c>
      <c r="L113" s="247"/>
      <c r="M113" s="248"/>
      <c r="N113" s="248"/>
      <c r="O113" s="341"/>
      <c r="P113" s="248">
        <f>O113-N113</f>
        <v>0</v>
      </c>
      <c r="Q113" s="255"/>
      <c r="R113" s="247">
        <f>SUM(F113,L113)</f>
        <v>45</v>
      </c>
      <c r="S113" s="248">
        <f t="shared" ref="S113:U114" si="68">SUM(F113,M113)</f>
        <v>45</v>
      </c>
      <c r="T113" s="248">
        <f t="shared" si="68"/>
        <v>45</v>
      </c>
      <c r="U113" s="278">
        <f t="shared" si="68"/>
        <v>44.6</v>
      </c>
      <c r="V113" s="248">
        <f>U113-T113</f>
        <v>-0.39999999999999858</v>
      </c>
      <c r="W113" s="306">
        <f t="shared" si="59"/>
        <v>0.99111111111111116</v>
      </c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</row>
    <row r="114" spans="1:196" s="3" customFormat="1" ht="48.75" customHeight="1">
      <c r="A114" s="231">
        <v>22</v>
      </c>
      <c r="B114" s="149"/>
      <c r="C114" s="150" t="s">
        <v>181</v>
      </c>
      <c r="D114" s="150" t="s">
        <v>91</v>
      </c>
      <c r="E114" s="184" t="s">
        <v>182</v>
      </c>
      <c r="F114" s="266">
        <v>1303.4000000000001</v>
      </c>
      <c r="G114" s="267">
        <v>1303.4000000000001</v>
      </c>
      <c r="H114" s="340">
        <v>1283.7</v>
      </c>
      <c r="I114" s="342">
        <f>H114/$H$6</f>
        <v>3.9685483960720733E-3</v>
      </c>
      <c r="J114" s="343">
        <f t="shared" si="36"/>
        <v>-19.700000000000045</v>
      </c>
      <c r="K114" s="306">
        <f t="shared" si="37"/>
        <v>0.98488568359674689</v>
      </c>
      <c r="L114" s="247">
        <v>1322</v>
      </c>
      <c r="M114" s="277">
        <v>1322</v>
      </c>
      <c r="N114" s="248">
        <v>1322</v>
      </c>
      <c r="O114" s="340"/>
      <c r="P114" s="248">
        <f>O114-N114</f>
        <v>-1322</v>
      </c>
      <c r="Q114" s="250">
        <f t="shared" si="58"/>
        <v>0</v>
      </c>
      <c r="R114" s="247">
        <f>SUM(F114,L114)</f>
        <v>2625.4</v>
      </c>
      <c r="S114" s="277">
        <f t="shared" si="68"/>
        <v>2625.4</v>
      </c>
      <c r="T114" s="248">
        <f t="shared" si="68"/>
        <v>2625.4</v>
      </c>
      <c r="U114" s="278">
        <f t="shared" si="68"/>
        <v>1283.7</v>
      </c>
      <c r="V114" s="248">
        <f>U114-T114</f>
        <v>-1341.7</v>
      </c>
      <c r="W114" s="306">
        <f t="shared" si="59"/>
        <v>0.48895406414260684</v>
      </c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</row>
    <row r="115" spans="1:196" s="3" customFormat="1" ht="37.15" customHeight="1">
      <c r="A115" s="231">
        <v>23</v>
      </c>
      <c r="B115" s="149"/>
      <c r="C115" s="150" t="s">
        <v>232</v>
      </c>
      <c r="D115" s="150" t="s">
        <v>94</v>
      </c>
      <c r="E115" s="184" t="s">
        <v>233</v>
      </c>
      <c r="F115" s="266"/>
      <c r="G115" s="267"/>
      <c r="H115" s="340"/>
      <c r="I115" s="348">
        <f t="shared" si="56"/>
        <v>0</v>
      </c>
      <c r="J115" s="343">
        <f t="shared" si="36"/>
        <v>0</v>
      </c>
      <c r="K115" s="306"/>
      <c r="L115" s="247">
        <v>394.9</v>
      </c>
      <c r="M115" s="277">
        <v>394.9</v>
      </c>
      <c r="N115" s="248">
        <v>344.9</v>
      </c>
      <c r="O115" s="340"/>
      <c r="P115" s="248">
        <f t="shared" si="55"/>
        <v>-344.9</v>
      </c>
      <c r="Q115" s="250">
        <f t="shared" si="58"/>
        <v>0</v>
      </c>
      <c r="R115" s="247">
        <f t="shared" si="33"/>
        <v>394.9</v>
      </c>
      <c r="S115" s="277">
        <f t="shared" si="34"/>
        <v>394.9</v>
      </c>
      <c r="T115" s="248">
        <f t="shared" si="34"/>
        <v>344.9</v>
      </c>
      <c r="U115" s="278">
        <f t="shared" si="34"/>
        <v>0</v>
      </c>
      <c r="V115" s="248">
        <f t="shared" si="57"/>
        <v>-344.9</v>
      </c>
      <c r="W115" s="306">
        <f t="shared" si="59"/>
        <v>0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</row>
    <row r="116" spans="1:196" s="3" customFormat="1" ht="24.75" customHeight="1">
      <c r="A116" s="231">
        <v>24</v>
      </c>
      <c r="B116" s="149"/>
      <c r="C116" s="150" t="s">
        <v>95</v>
      </c>
      <c r="D116" s="150" t="s">
        <v>52</v>
      </c>
      <c r="E116" s="184" t="s">
        <v>183</v>
      </c>
      <c r="F116" s="345">
        <v>68.900000000000006</v>
      </c>
      <c r="G116" s="267">
        <v>40.700000000000003</v>
      </c>
      <c r="H116" s="340">
        <v>40.700000000000003</v>
      </c>
      <c r="I116" s="347">
        <f t="shared" si="56"/>
        <v>1.2582372806740934E-4</v>
      </c>
      <c r="J116" s="343">
        <f t="shared" si="36"/>
        <v>0</v>
      </c>
      <c r="K116" s="306">
        <f t="shared" si="37"/>
        <v>1</v>
      </c>
      <c r="L116" s="263"/>
      <c r="M116" s="349"/>
      <c r="N116" s="248"/>
      <c r="O116" s="341"/>
      <c r="P116" s="248">
        <f t="shared" si="55"/>
        <v>0</v>
      </c>
      <c r="Q116" s="250"/>
      <c r="R116" s="247">
        <f t="shared" si="33"/>
        <v>68.900000000000006</v>
      </c>
      <c r="S116" s="277">
        <f t="shared" si="34"/>
        <v>68.900000000000006</v>
      </c>
      <c r="T116" s="248">
        <f t="shared" si="34"/>
        <v>40.700000000000003</v>
      </c>
      <c r="U116" s="278">
        <f t="shared" si="34"/>
        <v>40.700000000000003</v>
      </c>
      <c r="V116" s="248">
        <f t="shared" si="57"/>
        <v>0</v>
      </c>
      <c r="W116" s="306">
        <f t="shared" si="59"/>
        <v>1</v>
      </c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</row>
    <row r="117" spans="1:196" ht="24.75" customHeight="1">
      <c r="A117" s="231">
        <v>25</v>
      </c>
      <c r="B117" s="145" t="s">
        <v>19</v>
      </c>
      <c r="C117" s="154" t="s">
        <v>160</v>
      </c>
      <c r="D117" s="154" t="s">
        <v>92</v>
      </c>
      <c r="E117" s="187" t="s">
        <v>20</v>
      </c>
      <c r="F117" s="269">
        <v>3600.2</v>
      </c>
      <c r="G117" s="270">
        <v>1049.2</v>
      </c>
      <c r="H117" s="350"/>
      <c r="I117" s="342">
        <f t="shared" si="56"/>
        <v>0</v>
      </c>
      <c r="J117" s="343">
        <f t="shared" si="36"/>
        <v>-1049.2</v>
      </c>
      <c r="K117" s="306">
        <f t="shared" si="37"/>
        <v>0</v>
      </c>
      <c r="L117" s="263"/>
      <c r="M117" s="349"/>
      <c r="N117" s="248"/>
      <c r="O117" s="350"/>
      <c r="P117" s="248">
        <f t="shared" si="55"/>
        <v>0</v>
      </c>
      <c r="Q117" s="250"/>
      <c r="R117" s="247">
        <f t="shared" si="33"/>
        <v>3600.2</v>
      </c>
      <c r="S117" s="277">
        <f t="shared" si="34"/>
        <v>3600.2</v>
      </c>
      <c r="T117" s="248">
        <f t="shared" si="34"/>
        <v>1049.2</v>
      </c>
      <c r="U117" s="278">
        <f t="shared" si="34"/>
        <v>0</v>
      </c>
      <c r="V117" s="248">
        <f t="shared" si="57"/>
        <v>-1049.2</v>
      </c>
      <c r="W117" s="306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spans="1:196" s="3" customFormat="1" ht="23.25" customHeight="1">
      <c r="A118" s="231">
        <v>26</v>
      </c>
      <c r="B118" s="145" t="s">
        <v>21</v>
      </c>
      <c r="C118" s="154" t="s">
        <v>93</v>
      </c>
      <c r="D118" s="154" t="s">
        <v>53</v>
      </c>
      <c r="E118" s="182" t="s">
        <v>235</v>
      </c>
      <c r="F118" s="269">
        <v>71267</v>
      </c>
      <c r="G118" s="270">
        <v>47511.199999999997</v>
      </c>
      <c r="H118" s="351">
        <v>47511.199999999997</v>
      </c>
      <c r="I118" s="342">
        <f t="shared" si="56"/>
        <v>0.14688049899155523</v>
      </c>
      <c r="J118" s="343">
        <f t="shared" si="36"/>
        <v>0</v>
      </c>
      <c r="K118" s="306">
        <f t="shared" si="37"/>
        <v>1</v>
      </c>
      <c r="L118" s="263"/>
      <c r="M118" s="349"/>
      <c r="N118" s="248"/>
      <c r="O118" s="350"/>
      <c r="P118" s="248">
        <f t="shared" si="55"/>
        <v>0</v>
      </c>
      <c r="Q118" s="250"/>
      <c r="R118" s="247">
        <f t="shared" si="33"/>
        <v>71267</v>
      </c>
      <c r="S118" s="277">
        <f t="shared" si="34"/>
        <v>71267</v>
      </c>
      <c r="T118" s="248">
        <f t="shared" si="34"/>
        <v>47511.199999999997</v>
      </c>
      <c r="U118" s="278">
        <f t="shared" si="34"/>
        <v>47511.199999999997</v>
      </c>
      <c r="V118" s="248">
        <f t="shared" si="57"/>
        <v>0</v>
      </c>
      <c r="W118" s="306">
        <f t="shared" si="59"/>
        <v>1</v>
      </c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</row>
    <row r="119" spans="1:196" s="3" customFormat="1" ht="23.25" customHeight="1">
      <c r="A119" s="231">
        <v>27</v>
      </c>
      <c r="B119" s="145" t="s">
        <v>21</v>
      </c>
      <c r="C119" s="154" t="s">
        <v>184</v>
      </c>
      <c r="D119" s="154" t="s">
        <v>53</v>
      </c>
      <c r="E119" s="182" t="s">
        <v>185</v>
      </c>
      <c r="F119" s="269">
        <v>523.6</v>
      </c>
      <c r="G119" s="270">
        <v>523.6</v>
      </c>
      <c r="H119" s="351">
        <v>523.6</v>
      </c>
      <c r="I119" s="342">
        <f t="shared" si="56"/>
        <v>1.6187052583807255E-3</v>
      </c>
      <c r="J119" s="343">
        <f t="shared" si="36"/>
        <v>0</v>
      </c>
      <c r="K119" s="306">
        <f t="shared" si="37"/>
        <v>1</v>
      </c>
      <c r="L119" s="247">
        <v>9018.5</v>
      </c>
      <c r="M119" s="248">
        <v>9018.5</v>
      </c>
      <c r="N119" s="248">
        <v>9018.5</v>
      </c>
      <c r="O119" s="351">
        <v>4818.5</v>
      </c>
      <c r="P119" s="248">
        <f t="shared" si="55"/>
        <v>-4200</v>
      </c>
      <c r="Q119" s="250">
        <f t="shared" si="58"/>
        <v>0.53429062482674505</v>
      </c>
      <c r="R119" s="247">
        <f t="shared" si="33"/>
        <v>9542.1</v>
      </c>
      <c r="S119" s="277">
        <f t="shared" si="34"/>
        <v>9542.1</v>
      </c>
      <c r="T119" s="248">
        <f t="shared" si="34"/>
        <v>9542.1</v>
      </c>
      <c r="U119" s="278">
        <f t="shared" si="34"/>
        <v>5342.1</v>
      </c>
      <c r="V119" s="248">
        <f t="shared" si="57"/>
        <v>-4200</v>
      </c>
      <c r="W119" s="306">
        <f t="shared" si="59"/>
        <v>0.55984531706856988</v>
      </c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</row>
    <row r="120" spans="1:196" s="15" customFormat="1" ht="82.9" customHeight="1">
      <c r="A120" s="162"/>
      <c r="B120" s="134"/>
      <c r="C120" s="134"/>
      <c r="D120" s="134"/>
      <c r="E120" s="174" t="s">
        <v>241</v>
      </c>
      <c r="F120" s="386">
        <v>523.6</v>
      </c>
      <c r="G120" s="387">
        <v>523.6</v>
      </c>
      <c r="H120" s="301">
        <v>523.6</v>
      </c>
      <c r="I120" s="344">
        <f t="shared" si="56"/>
        <v>1.6187052583807255E-3</v>
      </c>
      <c r="J120" s="327">
        <f t="shared" si="36"/>
        <v>0</v>
      </c>
      <c r="K120" s="329">
        <f t="shared" si="37"/>
        <v>1</v>
      </c>
      <c r="L120" s="330"/>
      <c r="M120" s="331"/>
      <c r="N120" s="331"/>
      <c r="O120" s="297"/>
      <c r="P120" s="332">
        <f t="shared" si="55"/>
        <v>0</v>
      </c>
      <c r="Q120" s="329"/>
      <c r="R120" s="326">
        <f t="shared" si="33"/>
        <v>523.6</v>
      </c>
      <c r="S120" s="327">
        <f t="shared" ref="S120:U123" si="69">SUM(F120,M120)</f>
        <v>523.6</v>
      </c>
      <c r="T120" s="327">
        <f t="shared" si="69"/>
        <v>523.6</v>
      </c>
      <c r="U120" s="300">
        <f t="shared" si="69"/>
        <v>523.6</v>
      </c>
      <c r="V120" s="327">
        <f t="shared" si="57"/>
        <v>0</v>
      </c>
      <c r="W120" s="407">
        <f t="shared" si="59"/>
        <v>1</v>
      </c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</row>
    <row r="121" spans="1:196" s="15" customFormat="1" ht="49.5" customHeight="1">
      <c r="A121" s="162"/>
      <c r="B121" s="134"/>
      <c r="C121" s="134"/>
      <c r="D121" s="134"/>
      <c r="E121" s="174" t="s">
        <v>274</v>
      </c>
      <c r="F121" s="386"/>
      <c r="G121" s="387"/>
      <c r="H121" s="301"/>
      <c r="I121" s="344">
        <f t="shared" si="56"/>
        <v>0</v>
      </c>
      <c r="J121" s="327">
        <f t="shared" ref="J121:J123" si="70">H121-G121</f>
        <v>0</v>
      </c>
      <c r="K121" s="329"/>
      <c r="L121" s="326">
        <v>4818.5</v>
      </c>
      <c r="M121" s="327">
        <v>4818.5</v>
      </c>
      <c r="N121" s="327">
        <v>4818.5</v>
      </c>
      <c r="O121" s="301">
        <v>4818.5</v>
      </c>
      <c r="P121" s="327">
        <f>O121-N121</f>
        <v>0</v>
      </c>
      <c r="Q121" s="329">
        <f t="shared" si="58"/>
        <v>1</v>
      </c>
      <c r="R121" s="326">
        <f t="shared" si="33"/>
        <v>4818.5</v>
      </c>
      <c r="S121" s="327">
        <f t="shared" si="69"/>
        <v>4818.5</v>
      </c>
      <c r="T121" s="327">
        <f t="shared" si="69"/>
        <v>4818.5</v>
      </c>
      <c r="U121" s="300">
        <f t="shared" si="69"/>
        <v>4818.5</v>
      </c>
      <c r="V121" s="327">
        <f t="shared" si="57"/>
        <v>0</v>
      </c>
      <c r="W121" s="329">
        <f t="shared" si="59"/>
        <v>1</v>
      </c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</row>
    <row r="122" spans="1:196" s="15" customFormat="1" ht="52.15" customHeight="1">
      <c r="A122" s="162"/>
      <c r="B122" s="134"/>
      <c r="C122" s="134"/>
      <c r="D122" s="134"/>
      <c r="E122" s="174" t="s">
        <v>293</v>
      </c>
      <c r="F122" s="386"/>
      <c r="G122" s="387"/>
      <c r="H122" s="301"/>
      <c r="I122" s="344"/>
      <c r="J122" s="327"/>
      <c r="K122" s="329"/>
      <c r="L122" s="326">
        <v>3200</v>
      </c>
      <c r="M122" s="327">
        <v>3200</v>
      </c>
      <c r="N122" s="327">
        <v>3200</v>
      </c>
      <c r="O122" s="297"/>
      <c r="P122" s="327">
        <f>O122-N122</f>
        <v>-3200</v>
      </c>
      <c r="Q122" s="329"/>
      <c r="R122" s="326">
        <f>SUM(F122,L122)</f>
        <v>3200</v>
      </c>
      <c r="S122" s="327">
        <f t="shared" ref="S122" si="71">SUM(F122,M122)</f>
        <v>3200</v>
      </c>
      <c r="T122" s="327">
        <f t="shared" ref="T122" si="72">SUM(G122,N122)</f>
        <v>3200</v>
      </c>
      <c r="U122" s="300"/>
      <c r="V122" s="327">
        <f t="shared" si="57"/>
        <v>-3200</v>
      </c>
      <c r="W122" s="407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</row>
    <row r="123" spans="1:196" s="15" customFormat="1" ht="64.5" customHeight="1">
      <c r="A123" s="162"/>
      <c r="B123" s="134"/>
      <c r="C123" s="134"/>
      <c r="D123" s="134"/>
      <c r="E123" s="174" t="s">
        <v>287</v>
      </c>
      <c r="F123" s="352"/>
      <c r="G123" s="353"/>
      <c r="H123" s="297"/>
      <c r="I123" s="344">
        <f t="shared" si="56"/>
        <v>0</v>
      </c>
      <c r="J123" s="327">
        <f t="shared" si="70"/>
        <v>0</v>
      </c>
      <c r="K123" s="329"/>
      <c r="L123" s="326">
        <v>1000</v>
      </c>
      <c r="M123" s="327">
        <v>1000</v>
      </c>
      <c r="N123" s="327">
        <v>1000</v>
      </c>
      <c r="O123" s="297"/>
      <c r="P123" s="327">
        <f>O123-N123</f>
        <v>-1000</v>
      </c>
      <c r="Q123" s="329"/>
      <c r="R123" s="326">
        <f>SUM(F123,L123)</f>
        <v>1000</v>
      </c>
      <c r="S123" s="327">
        <f t="shared" si="69"/>
        <v>1000</v>
      </c>
      <c r="T123" s="327">
        <f t="shared" si="69"/>
        <v>1000</v>
      </c>
      <c r="U123" s="300">
        <f t="shared" si="69"/>
        <v>0</v>
      </c>
      <c r="V123" s="339">
        <f t="shared" si="57"/>
        <v>-1000</v>
      </c>
      <c r="W123" s="329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</row>
    <row r="124" spans="1:196" s="3" customFormat="1" ht="25.5" customHeight="1">
      <c r="A124" s="459" t="s">
        <v>5</v>
      </c>
      <c r="B124" s="460"/>
      <c r="C124" s="460"/>
      <c r="D124" s="460"/>
      <c r="E124" s="461"/>
      <c r="F124" s="248">
        <f>SUM(F8,F26,F47,F60,F65,F72,F73,F74,F75,F89,F90,F91,F95,F96,F99,F103,F104,F105,F106,F108,F113,F114,F115,F116,F117,F118,F119)</f>
        <v>505799.40000000008</v>
      </c>
      <c r="G124" s="248">
        <f>SUM(G8,G26,G47,G60,G65,G72,G73,G74,G75,G89,G90,G91,G95,G96,G99,G103,G104,G105,G106,G108,G113,G114,G115,G116,G117,G118,G119)</f>
        <v>354603.50000000012</v>
      </c>
      <c r="H124" s="278">
        <f>SUM(H8,H26,H47,H60,H65,H72,H73,H74,H75,H89,H90,H91,H95,H96,H99,H103,H104,H105,H106,H108,H113,H114,H115,H116,H117,H118,H119)</f>
        <v>323468.40000000008</v>
      </c>
      <c r="I124" s="342">
        <v>1</v>
      </c>
      <c r="J124" s="248">
        <f>SUM(J8,J26,J47,J60,J65,J72,J73,J74,J75,J89,J90,J91,J95,J96,J99,J103,J104,J105,J106,J108,J113,J114,J115,J116,J117,J118,J119)</f>
        <v>-31135.099999999959</v>
      </c>
      <c r="K124" s="306">
        <f t="shared" ref="K124:K126" si="73">H124/G124</f>
        <v>0.91219742613933585</v>
      </c>
      <c r="L124" s="247">
        <f>SUM(L8,L26,L47,L60,L65,L72,L73,L74,L75,L89,L90,L91,L95,L96,L99,L103,L104,L105,L106,L108,L113,L114,L115,L116,L117,L118,L119)</f>
        <v>127596.5</v>
      </c>
      <c r="M124" s="248">
        <f>SUM(M8,M26,M47,M60,M65,M72,M73,M74,M75,M89,M90,M91,M95,M96,M99,M103,M104,M105,M106,M108,M113,M114,M115,M116,M117,M118,M119)</f>
        <v>132958.39999999997</v>
      </c>
      <c r="N124" s="248">
        <f>SUM(N8,N26,N47,N60,N65,N72,N73,N74,N75,N89,N90,N91,N95,N96,N99,N103,N104,N105,N106,N108,N113,N114,N115,N116,N117,N118,N119)</f>
        <v>122020.90000000001</v>
      </c>
      <c r="O124" s="278">
        <f>SUM(O8,O26,O47,O60,O65,O72,O73,O74,O75,O89,O90,O91,O95,O96,O99,O103,O104,O105,O106,O108,O113,O114,O115,O116,O117,O118,O119)</f>
        <v>63144.9</v>
      </c>
      <c r="P124" s="248">
        <f>SUM(P8,P26,P47,P60,P65,P72,P73,P74,P75,P89,P90,P91,P95,P96,P99,P103,P104,P105,P106,P108,P113,P114,P115,P116,P117,P118,P119)</f>
        <v>-58876.000000000007</v>
      </c>
      <c r="Q124" s="250">
        <f t="shared" si="58"/>
        <v>0.51749249513812801</v>
      </c>
      <c r="R124" s="247">
        <f>SUM(R8,R26,R47,R60,R65,R72,R73,R74,R75,R89,R90,R91,R95,R96,R99,R103,R104,R105,R106,R108,R113,R114,R115,R116,R117,R118,R119)</f>
        <v>633395.90000000014</v>
      </c>
      <c r="S124" s="248">
        <f>SUM(S8,S26,S47,S60,S65,S72,S73,S74,S75,S89,S90,S91,S95,S96,S99,S103,S104,S105,S106,S108,S113,S114,S115,S116,S117,S118,S119)</f>
        <v>638757.80000000005</v>
      </c>
      <c r="T124" s="248">
        <f>SUM(T8,T26,T47,T60,T65,T72,T73,T74,T75,T89,T90,T91,T95,T96,T99,T103,T104,T105,T106,T108,T113,T114,T115,T116,T117,T118,T119)</f>
        <v>476624.4</v>
      </c>
      <c r="U124" s="278">
        <f>SUM(U8,U26,U47,U60,U65,U72,U73,U74,U75,U89,U90,U91,U95,U96,U99,U103,U104,U105,U106,U108,U113,U114,U115,U116,U117,U118,U119)</f>
        <v>386613.30000000005</v>
      </c>
      <c r="V124" s="248">
        <f>SUM(V8,V26,V47,V60,V65,V72,V73,V74,V75,V89,V90,V91,V95,V96,V99,V103,V104,V105,V106,V108,V113,V114,V115,V116,V117,V118,V119)</f>
        <v>-90011.099999999919</v>
      </c>
      <c r="W124" s="306">
        <f t="shared" si="59"/>
        <v>0.81114877878681835</v>
      </c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</row>
    <row r="125" spans="1:196" s="12" customFormat="1" ht="68.45" customHeight="1">
      <c r="A125" s="231">
        <v>28</v>
      </c>
      <c r="B125" s="149">
        <v>250909</v>
      </c>
      <c r="C125" s="149">
        <v>8822</v>
      </c>
      <c r="D125" s="149">
        <v>1060</v>
      </c>
      <c r="E125" s="188" t="s">
        <v>282</v>
      </c>
      <c r="F125" s="269"/>
      <c r="G125" s="270"/>
      <c r="H125" s="351"/>
      <c r="I125" s="354"/>
      <c r="J125" s="355"/>
      <c r="K125" s="306"/>
      <c r="L125" s="256"/>
      <c r="M125" s="288"/>
      <c r="N125" s="254"/>
      <c r="O125" s="285">
        <v>-30.7</v>
      </c>
      <c r="P125" s="254">
        <f>O125-N125</f>
        <v>-30.7</v>
      </c>
      <c r="Q125" s="250"/>
      <c r="R125" s="256">
        <f>SUM(F125,L125)</f>
        <v>0</v>
      </c>
      <c r="S125" s="288" t="s">
        <v>200</v>
      </c>
      <c r="T125" s="254">
        <f t="shared" ref="S125:U126" si="74">SUM(G125,N125)</f>
        <v>0</v>
      </c>
      <c r="U125" s="289">
        <f t="shared" si="74"/>
        <v>-30.7</v>
      </c>
      <c r="V125" s="254">
        <f>U125-T125</f>
        <v>-30.7</v>
      </c>
      <c r="W125" s="306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</row>
    <row r="126" spans="1:196" s="13" customFormat="1" ht="40.15" customHeight="1">
      <c r="A126" s="189"/>
      <c r="B126" s="190"/>
      <c r="C126" s="190"/>
      <c r="D126" s="190"/>
      <c r="E126" s="191" t="s">
        <v>34</v>
      </c>
      <c r="F126" s="271">
        <f>SUM(F124:F125)</f>
        <v>505799.40000000008</v>
      </c>
      <c r="G126" s="272">
        <f>SUM(G124:G125)</f>
        <v>354603.50000000012</v>
      </c>
      <c r="H126" s="356">
        <f>SUM(H124:H125)</f>
        <v>323468.40000000008</v>
      </c>
      <c r="I126" s="357">
        <v>1</v>
      </c>
      <c r="J126" s="358">
        <f>H126-G126</f>
        <v>-31135.100000000035</v>
      </c>
      <c r="K126" s="359">
        <f t="shared" si="73"/>
        <v>0.91219742613933585</v>
      </c>
      <c r="L126" s="271">
        <f>SUM(L124:L125)</f>
        <v>127596.5</v>
      </c>
      <c r="M126" s="360">
        <f>SUM(M124:M125)</f>
        <v>132958.39999999997</v>
      </c>
      <c r="N126" s="272">
        <f>SUM(N124:N125)</f>
        <v>122020.90000000001</v>
      </c>
      <c r="O126" s="356">
        <f>SUM(O124:O125)</f>
        <v>63114.200000000004</v>
      </c>
      <c r="P126" s="272">
        <f>SUM(P124:P125)</f>
        <v>-58906.700000000004</v>
      </c>
      <c r="Q126" s="274">
        <f t="shared" si="58"/>
        <v>0.51724089889518932</v>
      </c>
      <c r="R126" s="275">
        <f>SUM(F126,L126)</f>
        <v>633395.90000000014</v>
      </c>
      <c r="S126" s="361">
        <f t="shared" si="74"/>
        <v>638757.80000000005</v>
      </c>
      <c r="T126" s="273">
        <f t="shared" si="74"/>
        <v>476624.40000000014</v>
      </c>
      <c r="U126" s="362">
        <f t="shared" si="74"/>
        <v>386582.60000000009</v>
      </c>
      <c r="V126" s="273">
        <f>U126-T126</f>
        <v>-90041.800000000047</v>
      </c>
      <c r="W126" s="359">
        <f t="shared" si="59"/>
        <v>0.81108436748097656</v>
      </c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</row>
    <row r="127" spans="1:196" ht="73.5" customHeight="1">
      <c r="E127" s="455" t="s">
        <v>317</v>
      </c>
      <c r="F127" s="455"/>
      <c r="G127" s="72"/>
      <c r="I127" s="74"/>
      <c r="J127" s="74"/>
      <c r="K127" s="75"/>
      <c r="L127" s="76"/>
      <c r="M127" s="18" t="s">
        <v>318</v>
      </c>
      <c r="N127" s="76"/>
      <c r="O127" s="77"/>
      <c r="P127" s="78"/>
      <c r="Q127" s="76"/>
      <c r="U127" s="76"/>
      <c r="V127" s="79"/>
      <c r="W127" s="79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</row>
    <row r="128" spans="1:196" ht="20.25">
      <c r="E128" s="21"/>
      <c r="F128" s="81"/>
      <c r="G128" s="81"/>
      <c r="H128" s="82"/>
      <c r="I128" s="79"/>
      <c r="J128" s="79"/>
      <c r="K128" s="83"/>
      <c r="L128" s="76"/>
      <c r="M128" s="84"/>
      <c r="N128" s="76"/>
      <c r="O128" s="85"/>
      <c r="P128" s="78"/>
      <c r="Q128" s="76"/>
      <c r="R128" s="76"/>
      <c r="S128" s="77"/>
      <c r="T128" s="76"/>
      <c r="U128" s="76"/>
      <c r="V128" s="79"/>
      <c r="W128" s="79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</row>
    <row r="129" spans="1:196">
      <c r="F129" s="81"/>
      <c r="G129" s="81"/>
      <c r="H129" s="82"/>
      <c r="I129" s="86"/>
      <c r="J129" s="79"/>
      <c r="K129" s="83"/>
      <c r="L129" s="76"/>
      <c r="M129" s="87"/>
      <c r="N129" s="76"/>
      <c r="O129" s="88"/>
      <c r="P129" s="78"/>
      <c r="Q129" s="76"/>
      <c r="R129" s="223"/>
      <c r="S129" s="89"/>
      <c r="T129" s="223"/>
      <c r="U129" s="76"/>
      <c r="V129" s="79"/>
      <c r="W129" s="7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</row>
    <row r="130" spans="1:196" ht="15">
      <c r="F130" s="81"/>
      <c r="G130" s="81"/>
      <c r="H130" s="90"/>
      <c r="I130" s="91"/>
      <c r="J130" s="96"/>
      <c r="K130" s="93"/>
      <c r="L130" s="94"/>
      <c r="M130" s="216"/>
      <c r="N130" s="94"/>
      <c r="O130" s="95"/>
      <c r="P130" s="96"/>
      <c r="Q130" s="97"/>
      <c r="R130" s="98"/>
      <c r="S130" s="99"/>
      <c r="T130" s="98"/>
      <c r="U130" s="100"/>
      <c r="V130" s="101"/>
      <c r="W130" s="102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</row>
    <row r="131" spans="1:196" ht="15">
      <c r="F131" s="81"/>
      <c r="G131" s="81"/>
      <c r="H131" s="103"/>
      <c r="I131" s="28"/>
      <c r="J131" s="92"/>
      <c r="K131" s="93"/>
      <c r="L131" s="94"/>
      <c r="M131" s="95"/>
      <c r="N131" s="94"/>
      <c r="O131" s="95"/>
      <c r="P131" s="96"/>
      <c r="Q131" s="97"/>
      <c r="R131" s="98"/>
      <c r="S131" s="99"/>
      <c r="T131" s="98"/>
      <c r="U131" s="100"/>
      <c r="V131" s="101"/>
      <c r="W131" s="102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</row>
    <row r="132" spans="1:196" ht="15" hidden="1">
      <c r="F132" s="81"/>
      <c r="G132" s="81"/>
      <c r="H132" s="90"/>
      <c r="I132" s="104"/>
      <c r="J132" s="92"/>
      <c r="K132" s="93"/>
      <c r="L132" s="94"/>
      <c r="M132" s="95"/>
      <c r="N132" s="94"/>
      <c r="O132" s="94"/>
      <c r="P132" s="94"/>
      <c r="Q132" s="97"/>
      <c r="R132" s="98"/>
      <c r="S132" s="99"/>
      <c r="T132" s="98"/>
      <c r="U132" s="100"/>
      <c r="V132" s="101"/>
      <c r="W132" s="10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</row>
    <row r="133" spans="1:196" s="207" customFormat="1" ht="30.6" hidden="1" customHeight="1">
      <c r="B133" s="208"/>
      <c r="C133" s="208"/>
      <c r="D133" s="229"/>
      <c r="E133" s="366" t="s">
        <v>302</v>
      </c>
      <c r="F133" s="105">
        <f>F31+F38</f>
        <v>79948.900000000009</v>
      </c>
      <c r="G133" s="105">
        <f>G31+G38</f>
        <v>53264.6</v>
      </c>
      <c r="H133" s="105">
        <f>H31+H38</f>
        <v>52387.7</v>
      </c>
      <c r="I133" s="105"/>
      <c r="J133" s="106">
        <f t="shared" ref="J133:J150" si="75">H133-G133</f>
        <v>-876.90000000000146</v>
      </c>
      <c r="K133" s="107">
        <f t="shared" ref="K133:K144" si="76">H133/G133</f>
        <v>0.98353690819043038</v>
      </c>
      <c r="L133" s="108">
        <f>L31+L38</f>
        <v>1171.7</v>
      </c>
      <c r="M133" s="108">
        <f>M31+M38</f>
        <v>1171.7</v>
      </c>
      <c r="N133" s="108">
        <f>N31+N38</f>
        <v>1171.7</v>
      </c>
      <c r="O133" s="108">
        <f>O31+O38</f>
        <v>769.8</v>
      </c>
      <c r="P133" s="108">
        <f>O133-N133</f>
        <v>-401.90000000000009</v>
      </c>
      <c r="Q133" s="109">
        <f t="shared" ref="Q133:Q154" si="77">O133/N133</f>
        <v>0.65699411112059392</v>
      </c>
      <c r="R133" s="110">
        <f>R31+R38</f>
        <v>81120.600000000006</v>
      </c>
      <c r="S133" s="110">
        <f>S31+S38</f>
        <v>81120.600000000006</v>
      </c>
      <c r="T133" s="110">
        <f>T31+T38</f>
        <v>54436.299999999996</v>
      </c>
      <c r="U133" s="110">
        <f>U31+U38</f>
        <v>53157.5</v>
      </c>
      <c r="V133" s="111">
        <f>U133-T133</f>
        <v>-1278.7999999999956</v>
      </c>
      <c r="W133" s="112">
        <f t="shared" ref="W133:W154" si="78">U133/T133</f>
        <v>0.97650832257151943</v>
      </c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1"/>
      <c r="ED133" s="211"/>
      <c r="EE133" s="211"/>
      <c r="EF133" s="211"/>
      <c r="EG133" s="211"/>
      <c r="EH133" s="211"/>
      <c r="EI133" s="211"/>
      <c r="EJ133" s="211"/>
      <c r="EK133" s="211"/>
      <c r="EL133" s="211"/>
      <c r="EM133" s="211"/>
      <c r="EN133" s="211"/>
      <c r="EO133" s="211"/>
      <c r="EP133" s="211"/>
      <c r="EQ133" s="211"/>
      <c r="ER133" s="211"/>
      <c r="ES133" s="211"/>
      <c r="ET133" s="211"/>
      <c r="EU133" s="211"/>
      <c r="EV133" s="211"/>
      <c r="EW133" s="211"/>
      <c r="EX133" s="211"/>
      <c r="EY133" s="211"/>
      <c r="EZ133" s="211"/>
      <c r="FA133" s="211"/>
      <c r="FB133" s="211"/>
      <c r="FC133" s="211"/>
      <c r="FD133" s="211"/>
      <c r="FE133" s="211"/>
      <c r="FF133" s="211"/>
      <c r="FG133" s="211"/>
      <c r="FH133" s="211"/>
      <c r="FI133" s="211"/>
      <c r="FJ133" s="211"/>
      <c r="FK133" s="211"/>
      <c r="FL133" s="211"/>
      <c r="FM133" s="211"/>
      <c r="FN133" s="211"/>
      <c r="FO133" s="211"/>
      <c r="FP133" s="211"/>
      <c r="FQ133" s="211"/>
      <c r="FR133" s="211"/>
      <c r="FS133" s="211"/>
      <c r="FT133" s="211"/>
      <c r="FU133" s="211"/>
      <c r="FV133" s="211"/>
      <c r="FW133" s="211"/>
      <c r="FX133" s="211"/>
      <c r="FY133" s="211"/>
      <c r="FZ133" s="211"/>
      <c r="GA133" s="211"/>
      <c r="GB133" s="211"/>
      <c r="GC133" s="211"/>
      <c r="GD133" s="211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</row>
    <row r="134" spans="1:196" s="207" customFormat="1" ht="40.9" hidden="1" customHeight="1">
      <c r="B134" s="208"/>
      <c r="C134" s="208"/>
      <c r="D134" s="229"/>
      <c r="E134" s="366" t="s">
        <v>311</v>
      </c>
      <c r="F134" s="105">
        <f>F32</f>
        <v>0</v>
      </c>
      <c r="G134" s="105">
        <f t="shared" ref="G134:H134" si="79">G32</f>
        <v>0</v>
      </c>
      <c r="H134" s="105">
        <f t="shared" si="79"/>
        <v>0</v>
      </c>
      <c r="I134" s="105"/>
      <c r="J134" s="106">
        <f t="shared" si="75"/>
        <v>0</v>
      </c>
      <c r="K134" s="107"/>
      <c r="L134" s="108">
        <f>L32</f>
        <v>1470.7</v>
      </c>
      <c r="M134" s="108">
        <f t="shared" ref="M134:O134" si="80">M32</f>
        <v>1470.7</v>
      </c>
      <c r="N134" s="108">
        <f t="shared" si="80"/>
        <v>1470.7</v>
      </c>
      <c r="O134" s="108">
        <f t="shared" si="80"/>
        <v>351.7</v>
      </c>
      <c r="P134" s="108">
        <f t="shared" ref="P134:P150" si="81">O134-N134</f>
        <v>-1119</v>
      </c>
      <c r="Q134" s="109"/>
      <c r="R134" s="110">
        <f>R32</f>
        <v>1470.7</v>
      </c>
      <c r="S134" s="110">
        <f t="shared" ref="S134:U134" si="82">S32</f>
        <v>1470.7</v>
      </c>
      <c r="T134" s="110">
        <f t="shared" si="82"/>
        <v>1470.7</v>
      </c>
      <c r="U134" s="110">
        <f t="shared" si="82"/>
        <v>351.7</v>
      </c>
      <c r="V134" s="111">
        <f t="shared" ref="V134:V150" si="83">U134-T134</f>
        <v>-1119</v>
      </c>
      <c r="W134" s="112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/>
      <c r="CE134" s="211"/>
      <c r="CF134" s="211"/>
      <c r="CG134" s="211"/>
      <c r="CH134" s="211"/>
      <c r="CI134" s="211"/>
      <c r="CJ134" s="211"/>
      <c r="CK134" s="211"/>
      <c r="CL134" s="211"/>
      <c r="CM134" s="211"/>
      <c r="CN134" s="211"/>
      <c r="CO134" s="211"/>
      <c r="CP134" s="211"/>
      <c r="CQ134" s="211"/>
      <c r="CR134" s="211"/>
      <c r="CS134" s="211"/>
      <c r="CT134" s="211"/>
      <c r="CU134" s="211"/>
      <c r="CV134" s="211"/>
      <c r="CW134" s="211"/>
      <c r="CX134" s="211"/>
      <c r="CY134" s="211"/>
      <c r="CZ134" s="211"/>
      <c r="DA134" s="211"/>
      <c r="DB134" s="211"/>
      <c r="DC134" s="211"/>
      <c r="DD134" s="211"/>
      <c r="DE134" s="211"/>
      <c r="DF134" s="211"/>
      <c r="DG134" s="211"/>
      <c r="DH134" s="211"/>
      <c r="DI134" s="211"/>
      <c r="DJ134" s="211"/>
      <c r="DK134" s="211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  <c r="DV134" s="211"/>
      <c r="DW134" s="211"/>
      <c r="DX134" s="211"/>
      <c r="DY134" s="211"/>
      <c r="DZ134" s="211"/>
      <c r="EA134" s="211"/>
      <c r="EB134" s="211"/>
      <c r="EC134" s="211"/>
      <c r="ED134" s="211"/>
      <c r="EE134" s="211"/>
      <c r="EF134" s="211"/>
      <c r="EG134" s="211"/>
      <c r="EH134" s="211"/>
      <c r="EI134" s="211"/>
      <c r="EJ134" s="211"/>
      <c r="EK134" s="211"/>
      <c r="EL134" s="211"/>
      <c r="EM134" s="211"/>
      <c r="EN134" s="211"/>
      <c r="EO134" s="211"/>
      <c r="EP134" s="211"/>
      <c r="EQ134" s="211"/>
      <c r="ER134" s="211"/>
      <c r="ES134" s="211"/>
      <c r="ET134" s="211"/>
      <c r="EU134" s="211"/>
      <c r="EV134" s="211"/>
      <c r="EW134" s="211"/>
      <c r="EX134" s="211"/>
      <c r="EY134" s="211"/>
      <c r="EZ134" s="211"/>
      <c r="FA134" s="211"/>
      <c r="FB134" s="211"/>
      <c r="FC134" s="211"/>
      <c r="FD134" s="211"/>
      <c r="FE134" s="211"/>
      <c r="FF134" s="211"/>
      <c r="FG134" s="211"/>
      <c r="FH134" s="211"/>
      <c r="FI134" s="211"/>
      <c r="FJ134" s="211"/>
      <c r="FK134" s="211"/>
      <c r="FL134" s="211"/>
      <c r="FM134" s="211"/>
      <c r="FN134" s="211"/>
      <c r="FO134" s="211"/>
      <c r="FP134" s="211"/>
      <c r="FQ134" s="211"/>
      <c r="FR134" s="211"/>
      <c r="FS134" s="211"/>
      <c r="FT134" s="211"/>
      <c r="FU134" s="211"/>
      <c r="FV134" s="211"/>
      <c r="FW134" s="211"/>
      <c r="FX134" s="211"/>
      <c r="FY134" s="211"/>
      <c r="FZ134" s="211"/>
      <c r="GA134" s="211"/>
      <c r="GB134" s="211"/>
      <c r="GC134" s="211"/>
      <c r="GD134" s="211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</row>
    <row r="135" spans="1:196" s="207" customFormat="1" ht="50.25" hidden="1" customHeight="1">
      <c r="B135" s="208"/>
      <c r="C135" s="208"/>
      <c r="D135" s="229"/>
      <c r="E135" s="367" t="s">
        <v>234</v>
      </c>
      <c r="F135" s="212">
        <f>SUM(F46)</f>
        <v>935.1</v>
      </c>
      <c r="G135" s="212">
        <f>SUM(G46)</f>
        <v>609.29999999999995</v>
      </c>
      <c r="H135" s="212">
        <f>SUM(H46)</f>
        <v>491.4</v>
      </c>
      <c r="I135" s="212"/>
      <c r="J135" s="106">
        <f t="shared" si="75"/>
        <v>-117.89999999999998</v>
      </c>
      <c r="K135" s="212">
        <f t="shared" ref="K135:U135" si="84">SUM(K46)</f>
        <v>0.80649926144756279</v>
      </c>
      <c r="L135" s="213">
        <f t="shared" si="84"/>
        <v>0</v>
      </c>
      <c r="M135" s="213">
        <f t="shared" si="84"/>
        <v>0</v>
      </c>
      <c r="N135" s="213">
        <f t="shared" si="84"/>
        <v>0</v>
      </c>
      <c r="O135" s="213">
        <f t="shared" si="84"/>
        <v>0</v>
      </c>
      <c r="P135" s="108">
        <f t="shared" si="81"/>
        <v>0</v>
      </c>
      <c r="Q135" s="213">
        <f t="shared" si="84"/>
        <v>0</v>
      </c>
      <c r="R135" s="428">
        <f t="shared" si="84"/>
        <v>935.1</v>
      </c>
      <c r="S135" s="428">
        <f t="shared" si="84"/>
        <v>935.1</v>
      </c>
      <c r="T135" s="428">
        <f t="shared" si="84"/>
        <v>609.29999999999995</v>
      </c>
      <c r="U135" s="428">
        <f t="shared" si="84"/>
        <v>491.4</v>
      </c>
      <c r="V135" s="111">
        <f t="shared" si="83"/>
        <v>-117.89999999999998</v>
      </c>
      <c r="W135" s="112">
        <f t="shared" si="78"/>
        <v>0.80649926144756279</v>
      </c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1"/>
      <c r="CJ135" s="211"/>
      <c r="CK135" s="211"/>
      <c r="CL135" s="211"/>
      <c r="CM135" s="211"/>
      <c r="CN135" s="211"/>
      <c r="CO135" s="211"/>
      <c r="CP135" s="211"/>
      <c r="CQ135" s="211"/>
      <c r="CR135" s="211"/>
      <c r="CS135" s="211"/>
      <c r="CT135" s="211"/>
      <c r="CU135" s="211"/>
      <c r="CV135" s="211"/>
      <c r="CW135" s="211"/>
      <c r="CX135" s="211"/>
      <c r="CY135" s="211"/>
      <c r="CZ135" s="211"/>
      <c r="DA135" s="211"/>
      <c r="DB135" s="211"/>
      <c r="DC135" s="211"/>
      <c r="DD135" s="211"/>
      <c r="DE135" s="211"/>
      <c r="DF135" s="211"/>
      <c r="DG135" s="211"/>
      <c r="DH135" s="211"/>
      <c r="DI135" s="211"/>
      <c r="DJ135" s="211"/>
      <c r="DK135" s="211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  <c r="DV135" s="211"/>
      <c r="DW135" s="211"/>
      <c r="DX135" s="211"/>
      <c r="DY135" s="211"/>
      <c r="DZ135" s="211"/>
      <c r="EA135" s="211"/>
      <c r="EB135" s="211"/>
      <c r="EC135" s="211"/>
      <c r="ED135" s="211"/>
      <c r="EE135" s="211"/>
      <c r="EF135" s="211"/>
      <c r="EG135" s="211"/>
      <c r="EH135" s="211"/>
      <c r="EI135" s="211"/>
      <c r="EJ135" s="211"/>
      <c r="EK135" s="211"/>
      <c r="EL135" s="211"/>
      <c r="EM135" s="211"/>
      <c r="EN135" s="211"/>
      <c r="EO135" s="211"/>
      <c r="EP135" s="211"/>
      <c r="EQ135" s="211"/>
      <c r="ER135" s="211"/>
      <c r="ES135" s="211"/>
      <c r="ET135" s="211"/>
      <c r="EU135" s="211"/>
      <c r="EV135" s="211"/>
      <c r="EW135" s="211"/>
      <c r="EX135" s="211"/>
      <c r="EY135" s="211"/>
      <c r="EZ135" s="211"/>
      <c r="FA135" s="211"/>
      <c r="FB135" s="211"/>
      <c r="FC135" s="211"/>
      <c r="FD135" s="211"/>
      <c r="FE135" s="211"/>
      <c r="FF135" s="211"/>
      <c r="FG135" s="211"/>
      <c r="FH135" s="211"/>
      <c r="FI135" s="211"/>
      <c r="FJ135" s="211"/>
      <c r="FK135" s="211"/>
      <c r="FL135" s="211"/>
      <c r="FM135" s="211"/>
      <c r="FN135" s="211"/>
      <c r="FO135" s="211"/>
      <c r="FP135" s="211"/>
      <c r="FQ135" s="211"/>
      <c r="FR135" s="211"/>
      <c r="FS135" s="211"/>
      <c r="FT135" s="211"/>
      <c r="FU135" s="211"/>
      <c r="FV135" s="211"/>
      <c r="FW135" s="211"/>
      <c r="FX135" s="211"/>
      <c r="FY135" s="211"/>
      <c r="FZ135" s="211"/>
      <c r="GA135" s="211"/>
      <c r="GB135" s="211"/>
      <c r="GC135" s="211"/>
      <c r="GD135" s="211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</row>
    <row r="136" spans="1:196" s="207" customFormat="1" ht="63" hidden="1" customHeight="1">
      <c r="B136" s="208"/>
      <c r="C136" s="208"/>
      <c r="D136" s="229"/>
      <c r="E136" s="393" t="s">
        <v>288</v>
      </c>
      <c r="F136" s="212">
        <f>SUM(F29,F35)</f>
        <v>82.2</v>
      </c>
      <c r="G136" s="212">
        <f>SUM(G29,G35)</f>
        <v>82.2</v>
      </c>
      <c r="H136" s="212">
        <f>SUM(H29,H35)</f>
        <v>0</v>
      </c>
      <c r="I136" s="212"/>
      <c r="J136" s="106">
        <f t="shared" si="75"/>
        <v>-82.2</v>
      </c>
      <c r="K136" s="212">
        <f t="shared" ref="K136:Q136" si="85">SUM(K35)</f>
        <v>0</v>
      </c>
      <c r="L136" s="213">
        <f t="shared" si="85"/>
        <v>0</v>
      </c>
      <c r="M136" s="213">
        <f t="shared" si="85"/>
        <v>0</v>
      </c>
      <c r="N136" s="213">
        <f t="shared" si="85"/>
        <v>0</v>
      </c>
      <c r="O136" s="213">
        <f t="shared" si="85"/>
        <v>0</v>
      </c>
      <c r="P136" s="108">
        <f t="shared" si="81"/>
        <v>0</v>
      </c>
      <c r="Q136" s="213">
        <f t="shared" si="85"/>
        <v>0</v>
      </c>
      <c r="R136" s="428">
        <f>SUM(R29,R35)</f>
        <v>82.2</v>
      </c>
      <c r="S136" s="428">
        <f>SUM(S29,S35)</f>
        <v>82.2</v>
      </c>
      <c r="T136" s="428">
        <f>SUM(T29,T35)</f>
        <v>82.2</v>
      </c>
      <c r="U136" s="428">
        <f>SUM(U29,U35)</f>
        <v>0</v>
      </c>
      <c r="V136" s="111">
        <f t="shared" si="83"/>
        <v>-82.2</v>
      </c>
      <c r="W136" s="112">
        <f t="shared" si="78"/>
        <v>0</v>
      </c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211"/>
      <c r="CN136" s="211"/>
      <c r="CO136" s="211"/>
      <c r="CP136" s="211"/>
      <c r="CQ136" s="211"/>
      <c r="CR136" s="211"/>
      <c r="CS136" s="211"/>
      <c r="CT136" s="211"/>
      <c r="CU136" s="211"/>
      <c r="CV136" s="211"/>
      <c r="CW136" s="211"/>
      <c r="CX136" s="211"/>
      <c r="CY136" s="211"/>
      <c r="CZ136" s="211"/>
      <c r="DA136" s="211"/>
      <c r="DB136" s="211"/>
      <c r="DC136" s="211"/>
      <c r="DD136" s="211"/>
      <c r="DE136" s="211"/>
      <c r="DF136" s="211"/>
      <c r="DG136" s="211"/>
      <c r="DH136" s="211"/>
      <c r="DI136" s="211"/>
      <c r="DJ136" s="211"/>
      <c r="DK136" s="211"/>
      <c r="DL136" s="211"/>
      <c r="DM136" s="211"/>
      <c r="DN136" s="211"/>
      <c r="DO136" s="211"/>
      <c r="DP136" s="211"/>
      <c r="DQ136" s="211"/>
      <c r="DR136" s="211"/>
      <c r="DS136" s="211"/>
      <c r="DT136" s="211"/>
      <c r="DU136" s="211"/>
      <c r="DV136" s="211"/>
      <c r="DW136" s="211"/>
      <c r="DX136" s="211"/>
      <c r="DY136" s="211"/>
      <c r="DZ136" s="211"/>
      <c r="EA136" s="211"/>
      <c r="EB136" s="211"/>
      <c r="EC136" s="211"/>
      <c r="ED136" s="211"/>
      <c r="EE136" s="211"/>
      <c r="EF136" s="211"/>
      <c r="EG136" s="211"/>
      <c r="EH136" s="211"/>
      <c r="EI136" s="211"/>
      <c r="EJ136" s="211"/>
      <c r="EK136" s="211"/>
      <c r="EL136" s="211"/>
      <c r="EM136" s="211"/>
      <c r="EN136" s="211"/>
      <c r="EO136" s="211"/>
      <c r="EP136" s="211"/>
      <c r="EQ136" s="211"/>
      <c r="ER136" s="211"/>
      <c r="ES136" s="211"/>
      <c r="ET136" s="211"/>
      <c r="EU136" s="211"/>
      <c r="EV136" s="211"/>
      <c r="EW136" s="211"/>
      <c r="EX136" s="211"/>
      <c r="EY136" s="211"/>
      <c r="EZ136" s="211"/>
      <c r="FA136" s="211"/>
      <c r="FB136" s="211"/>
      <c r="FC136" s="211"/>
      <c r="FD136" s="211"/>
      <c r="FE136" s="211"/>
      <c r="FF136" s="211"/>
      <c r="FG136" s="211"/>
      <c r="FH136" s="211"/>
      <c r="FI136" s="211"/>
      <c r="FJ136" s="211"/>
      <c r="FK136" s="211"/>
      <c r="FL136" s="211"/>
      <c r="FM136" s="211"/>
      <c r="FN136" s="211"/>
      <c r="FO136" s="211"/>
      <c r="FP136" s="211"/>
      <c r="FQ136" s="211"/>
      <c r="FR136" s="211"/>
      <c r="FS136" s="211"/>
      <c r="FT136" s="211"/>
      <c r="FU136" s="211"/>
      <c r="FV136" s="211"/>
      <c r="FW136" s="211"/>
      <c r="FX136" s="211"/>
      <c r="FY136" s="211"/>
      <c r="FZ136" s="211"/>
      <c r="GA136" s="211"/>
      <c r="GB136" s="211"/>
      <c r="GC136" s="211"/>
      <c r="GD136" s="211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</row>
    <row r="137" spans="1:196" ht="30.75" hidden="1" customHeight="1">
      <c r="D137" s="226"/>
      <c r="E137" s="368" t="s">
        <v>210</v>
      </c>
      <c r="F137" s="105">
        <f>F33+F28</f>
        <v>355.70000000000005</v>
      </c>
      <c r="G137" s="105">
        <f>G33+G28</f>
        <v>355.70000000000005</v>
      </c>
      <c r="H137" s="105">
        <f>H33+H28</f>
        <v>120.69999999999999</v>
      </c>
      <c r="I137" s="105"/>
      <c r="J137" s="106">
        <f t="shared" si="75"/>
        <v>-235.00000000000006</v>
      </c>
      <c r="K137" s="107">
        <f t="shared" si="76"/>
        <v>0.33933089682316553</v>
      </c>
      <c r="L137" s="108">
        <f>L33+L28</f>
        <v>0</v>
      </c>
      <c r="M137" s="108">
        <f>M33+M28</f>
        <v>0</v>
      </c>
      <c r="N137" s="108">
        <f>N33+N28</f>
        <v>0</v>
      </c>
      <c r="O137" s="108">
        <f>O33+O28</f>
        <v>0</v>
      </c>
      <c r="P137" s="108">
        <f t="shared" si="81"/>
        <v>0</v>
      </c>
      <c r="Q137" s="109" t="e">
        <f t="shared" si="77"/>
        <v>#DIV/0!</v>
      </c>
      <c r="R137" s="110">
        <f>R33+R28</f>
        <v>355.70000000000005</v>
      </c>
      <c r="S137" s="110">
        <f>S33+S28</f>
        <v>355.70000000000005</v>
      </c>
      <c r="T137" s="110">
        <f>T33+T28</f>
        <v>355.70000000000005</v>
      </c>
      <c r="U137" s="110">
        <f>U33+U39+U28</f>
        <v>120.69999999999999</v>
      </c>
      <c r="V137" s="111">
        <f t="shared" si="83"/>
        <v>-235.00000000000006</v>
      </c>
      <c r="W137" s="112">
        <f t="shared" si="78"/>
        <v>0.33933089682316553</v>
      </c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</row>
    <row r="138" spans="1:196" ht="15.75" hidden="1" customHeight="1">
      <c r="D138" s="226"/>
      <c r="E138" s="368" t="s">
        <v>246</v>
      </c>
      <c r="F138" s="105">
        <f>SUM(F34)</f>
        <v>674</v>
      </c>
      <c r="G138" s="105">
        <f>SUM(G34)</f>
        <v>431.3</v>
      </c>
      <c r="H138" s="105">
        <f>SUM(H34)</f>
        <v>143.80000000000001</v>
      </c>
      <c r="I138" s="105"/>
      <c r="J138" s="106">
        <f t="shared" si="75"/>
        <v>-287.5</v>
      </c>
      <c r="K138" s="105">
        <f t="shared" ref="K138:O138" si="86">SUM(K34)</f>
        <v>0.33341061905865987</v>
      </c>
      <c r="L138" s="108">
        <f t="shared" si="86"/>
        <v>118.1</v>
      </c>
      <c r="M138" s="108">
        <f t="shared" si="86"/>
        <v>118.1</v>
      </c>
      <c r="N138" s="108">
        <f t="shared" si="86"/>
        <v>118.1</v>
      </c>
      <c r="O138" s="108">
        <f t="shared" si="86"/>
        <v>118</v>
      </c>
      <c r="P138" s="108">
        <f t="shared" si="81"/>
        <v>-9.9999999999994316E-2</v>
      </c>
      <c r="Q138" s="109">
        <f t="shared" si="77"/>
        <v>0.99915325994919568</v>
      </c>
      <c r="R138" s="110">
        <f>SUM(R34)</f>
        <v>792.1</v>
      </c>
      <c r="S138" s="110">
        <f>SUM(S34)</f>
        <v>792.1</v>
      </c>
      <c r="T138" s="110">
        <f>SUM(T34)</f>
        <v>549.4</v>
      </c>
      <c r="U138" s="110">
        <f>SUM(U34)</f>
        <v>261.8</v>
      </c>
      <c r="V138" s="111">
        <f t="shared" si="83"/>
        <v>-287.59999999999997</v>
      </c>
      <c r="W138" s="112">
        <f t="shared" si="78"/>
        <v>0.47651983982526397</v>
      </c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</row>
    <row r="139" spans="1:196" s="32" customFormat="1" ht="14.45" hidden="1" customHeight="1">
      <c r="A139" s="228"/>
      <c r="B139" s="30"/>
      <c r="C139" s="30"/>
      <c r="D139" s="227"/>
      <c r="E139" s="363" t="s">
        <v>270</v>
      </c>
      <c r="F139" s="105">
        <f>F49+F50</f>
        <v>8221.1</v>
      </c>
      <c r="G139" s="105">
        <f>G49+G50</f>
        <v>8221.1</v>
      </c>
      <c r="H139" s="105">
        <f>H49+H50</f>
        <v>8187.4</v>
      </c>
      <c r="I139" s="105"/>
      <c r="J139" s="106">
        <f t="shared" si="75"/>
        <v>-33.700000000000728</v>
      </c>
      <c r="K139" s="107">
        <f t="shared" si="76"/>
        <v>0.99590079186483549</v>
      </c>
      <c r="L139" s="108">
        <f>L49+L50</f>
        <v>0</v>
      </c>
      <c r="M139" s="108">
        <f>M49+M50</f>
        <v>0</v>
      </c>
      <c r="N139" s="108">
        <f>N49+N50</f>
        <v>0</v>
      </c>
      <c r="O139" s="108">
        <f>O49+O50</f>
        <v>0</v>
      </c>
      <c r="P139" s="108">
        <f t="shared" si="81"/>
        <v>0</v>
      </c>
      <c r="Q139" s="109" t="e">
        <f t="shared" si="77"/>
        <v>#DIV/0!</v>
      </c>
      <c r="R139" s="110">
        <f>R49+R50</f>
        <v>8221.1</v>
      </c>
      <c r="S139" s="110">
        <f>S49+S50</f>
        <v>8221.1</v>
      </c>
      <c r="T139" s="110">
        <f>T49+T50</f>
        <v>8221.1</v>
      </c>
      <c r="U139" s="110">
        <f>U49+U50</f>
        <v>8187.4</v>
      </c>
      <c r="V139" s="111">
        <f t="shared" si="83"/>
        <v>-33.700000000000728</v>
      </c>
      <c r="W139" s="112">
        <f t="shared" si="78"/>
        <v>0.99590079186483549</v>
      </c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</row>
    <row r="140" spans="1:196" s="32" customFormat="1" hidden="1">
      <c r="A140" s="29"/>
      <c r="B140" s="30"/>
      <c r="C140" s="30"/>
      <c r="D140" s="227"/>
      <c r="E140" s="363" t="s">
        <v>211</v>
      </c>
      <c r="F140" s="105">
        <f>F54</f>
        <v>198.5</v>
      </c>
      <c r="G140" s="105">
        <f>G54</f>
        <v>198.5</v>
      </c>
      <c r="H140" s="105">
        <f>H54</f>
        <v>198.5</v>
      </c>
      <c r="I140" s="105"/>
      <c r="J140" s="106">
        <f t="shared" si="75"/>
        <v>0</v>
      </c>
      <c r="K140" s="107">
        <f t="shared" si="76"/>
        <v>1</v>
      </c>
      <c r="L140" s="108">
        <f>L54</f>
        <v>0</v>
      </c>
      <c r="M140" s="108">
        <f>M54</f>
        <v>0</v>
      </c>
      <c r="N140" s="108">
        <f>N54</f>
        <v>0</v>
      </c>
      <c r="O140" s="108">
        <f>O54</f>
        <v>0</v>
      </c>
      <c r="P140" s="108">
        <f t="shared" si="81"/>
        <v>0</v>
      </c>
      <c r="Q140" s="109" t="e">
        <f t="shared" si="77"/>
        <v>#DIV/0!</v>
      </c>
      <c r="R140" s="110">
        <f>R54</f>
        <v>198.5</v>
      </c>
      <c r="S140" s="110">
        <f>S54</f>
        <v>198.5</v>
      </c>
      <c r="T140" s="110">
        <f>T54</f>
        <v>198.5</v>
      </c>
      <c r="U140" s="110">
        <f>U54</f>
        <v>198.5</v>
      </c>
      <c r="V140" s="111">
        <f t="shared" si="83"/>
        <v>0</v>
      </c>
      <c r="W140" s="112">
        <f t="shared" si="78"/>
        <v>1</v>
      </c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</row>
    <row r="141" spans="1:196" ht="25.5" hidden="1">
      <c r="D141" s="226"/>
      <c r="E141" s="363" t="s">
        <v>212</v>
      </c>
      <c r="F141" s="105">
        <f>F58</f>
        <v>0</v>
      </c>
      <c r="G141" s="105">
        <f>G58</f>
        <v>0</v>
      </c>
      <c r="H141" s="105">
        <f>H58</f>
        <v>0</v>
      </c>
      <c r="I141" s="105"/>
      <c r="J141" s="106">
        <f t="shared" si="75"/>
        <v>0</v>
      </c>
      <c r="K141" s="107" t="e">
        <f t="shared" si="76"/>
        <v>#DIV/0!</v>
      </c>
      <c r="L141" s="108">
        <f>L58</f>
        <v>0</v>
      </c>
      <c r="M141" s="108">
        <f>M58</f>
        <v>0</v>
      </c>
      <c r="N141" s="108">
        <f>N58</f>
        <v>0</v>
      </c>
      <c r="O141" s="108">
        <f>O58</f>
        <v>0</v>
      </c>
      <c r="P141" s="108">
        <f t="shared" si="81"/>
        <v>0</v>
      </c>
      <c r="Q141" s="109" t="e">
        <f t="shared" si="77"/>
        <v>#DIV/0!</v>
      </c>
      <c r="R141" s="110">
        <f>R58</f>
        <v>0</v>
      </c>
      <c r="S141" s="110">
        <f>S58</f>
        <v>0</v>
      </c>
      <c r="T141" s="110">
        <f>T58</f>
        <v>0</v>
      </c>
      <c r="U141" s="110">
        <f>U58</f>
        <v>0</v>
      </c>
      <c r="V141" s="111">
        <f t="shared" si="83"/>
        <v>0</v>
      </c>
      <c r="W141" s="112" t="e">
        <f t="shared" si="78"/>
        <v>#DIV/0!</v>
      </c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</row>
    <row r="142" spans="1:196" ht="51" hidden="1">
      <c r="D142" s="226"/>
      <c r="E142" s="406" t="s">
        <v>292</v>
      </c>
      <c r="F142" s="105">
        <f>F55</f>
        <v>604.1</v>
      </c>
      <c r="G142" s="105">
        <f>G55</f>
        <v>503.5</v>
      </c>
      <c r="H142" s="105">
        <f>H55</f>
        <v>354.8</v>
      </c>
      <c r="I142" s="105"/>
      <c r="J142" s="106">
        <f t="shared" si="75"/>
        <v>-148.69999999999999</v>
      </c>
      <c r="K142" s="107">
        <f t="shared" si="76"/>
        <v>0.70466732869910631</v>
      </c>
      <c r="L142" s="108">
        <f>L55</f>
        <v>0</v>
      </c>
      <c r="M142" s="108">
        <f>M55</f>
        <v>0</v>
      </c>
      <c r="N142" s="108">
        <f>N92+N110</f>
        <v>0</v>
      </c>
      <c r="O142" s="108">
        <f>O92+O110</f>
        <v>0</v>
      </c>
      <c r="P142" s="108">
        <f t="shared" si="81"/>
        <v>0</v>
      </c>
      <c r="Q142" s="109" t="e">
        <f t="shared" si="77"/>
        <v>#DIV/0!</v>
      </c>
      <c r="R142" s="110">
        <f>F142+L142</f>
        <v>604.1</v>
      </c>
      <c r="S142" s="110">
        <f>F142+M142</f>
        <v>604.1</v>
      </c>
      <c r="T142" s="110">
        <f>G142+N142</f>
        <v>503.5</v>
      </c>
      <c r="U142" s="110">
        <f>H142+O142</f>
        <v>354.8</v>
      </c>
      <c r="V142" s="111">
        <f t="shared" si="83"/>
        <v>-148.69999999999999</v>
      </c>
      <c r="W142" s="112">
        <f t="shared" si="78"/>
        <v>0.70466732869910631</v>
      </c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</row>
    <row r="143" spans="1:196" ht="67.5" hidden="1" customHeight="1">
      <c r="D143" s="226"/>
      <c r="E143" s="28" t="s">
        <v>294</v>
      </c>
      <c r="F143" s="105">
        <f>SUM(F100:F102)</f>
        <v>0</v>
      </c>
      <c r="G143" s="105">
        <f>SUM(G100:G102)</f>
        <v>0</v>
      </c>
      <c r="H143" s="105">
        <f>SUM(H100:H102)</f>
        <v>0</v>
      </c>
      <c r="I143" s="105"/>
      <c r="J143" s="106">
        <f t="shared" si="75"/>
        <v>0</v>
      </c>
      <c r="K143" s="107" t="e">
        <f t="shared" si="76"/>
        <v>#DIV/0!</v>
      </c>
      <c r="L143" s="108">
        <f>SUM(L100:L102)</f>
        <v>77.099999999999994</v>
      </c>
      <c r="M143" s="108">
        <f>SUM(M100:M102)</f>
        <v>77.099999999999994</v>
      </c>
      <c r="N143" s="108">
        <f>SUM(N100:N102)</f>
        <v>77.099999999999994</v>
      </c>
      <c r="O143" s="108">
        <f>SUM(O100:O102)</f>
        <v>25.2</v>
      </c>
      <c r="P143" s="108">
        <f t="shared" si="81"/>
        <v>-51.899999999999991</v>
      </c>
      <c r="Q143" s="109">
        <f t="shared" si="77"/>
        <v>0.32684824902723736</v>
      </c>
      <c r="R143" s="110">
        <f>SUM(R100:R102)</f>
        <v>77.099999999999994</v>
      </c>
      <c r="S143" s="110">
        <f>SUM(S100:S102)</f>
        <v>77.099999999999994</v>
      </c>
      <c r="T143" s="110">
        <f>SUM(T100:T102)</f>
        <v>77.099999999999994</v>
      </c>
      <c r="U143" s="110">
        <f>SUM(U100:U102)</f>
        <v>25.2</v>
      </c>
      <c r="V143" s="111">
        <f t="shared" si="83"/>
        <v>-51.899999999999991</v>
      </c>
      <c r="W143" s="112">
        <f t="shared" si="78"/>
        <v>0.32684824902723736</v>
      </c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</row>
    <row r="144" spans="1:196" hidden="1">
      <c r="D144" s="226"/>
      <c r="E144" s="28" t="s">
        <v>267</v>
      </c>
      <c r="F144" s="105">
        <f>SUM(F98)</f>
        <v>0</v>
      </c>
      <c r="G144" s="105">
        <f>SUM(G98)</f>
        <v>0</v>
      </c>
      <c r="H144" s="105">
        <f>SUM(H98)</f>
        <v>0</v>
      </c>
      <c r="I144" s="105"/>
      <c r="J144" s="106">
        <f t="shared" si="75"/>
        <v>0</v>
      </c>
      <c r="K144" s="107" t="e">
        <f t="shared" si="76"/>
        <v>#DIV/0!</v>
      </c>
      <c r="L144" s="108">
        <f>SUM(L98)</f>
        <v>0</v>
      </c>
      <c r="M144" s="108">
        <f>SUM(M98)</f>
        <v>0</v>
      </c>
      <c r="N144" s="108">
        <f>SUM(N98)</f>
        <v>0</v>
      </c>
      <c r="O144" s="108">
        <f>SUM(O98)</f>
        <v>0</v>
      </c>
      <c r="P144" s="108">
        <f t="shared" si="81"/>
        <v>0</v>
      </c>
      <c r="Q144" s="109" t="e">
        <f t="shared" si="77"/>
        <v>#DIV/0!</v>
      </c>
      <c r="R144" s="110">
        <f>SUM(R98)</f>
        <v>0</v>
      </c>
      <c r="S144" s="110">
        <f>SUM(S98)</f>
        <v>0</v>
      </c>
      <c r="T144" s="110">
        <f>SUM(T98)</f>
        <v>0</v>
      </c>
      <c r="U144" s="110">
        <f>SUM(U98)</f>
        <v>0</v>
      </c>
      <c r="V144" s="111">
        <f t="shared" si="83"/>
        <v>0</v>
      </c>
      <c r="W144" s="112" t="e">
        <f t="shared" si="78"/>
        <v>#DIV/0!</v>
      </c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</row>
    <row r="145" spans="1:196" ht="51.75" hidden="1" customHeight="1">
      <c r="D145" s="226"/>
      <c r="E145" s="28"/>
      <c r="F145" s="105"/>
      <c r="G145" s="105"/>
      <c r="H145" s="105"/>
      <c r="I145" s="105"/>
      <c r="J145" s="106">
        <f t="shared" si="75"/>
        <v>0</v>
      </c>
      <c r="K145" s="107"/>
      <c r="L145" s="108"/>
      <c r="M145" s="108"/>
      <c r="N145" s="108"/>
      <c r="O145" s="108"/>
      <c r="P145" s="108">
        <f t="shared" si="81"/>
        <v>0</v>
      </c>
      <c r="Q145" s="109"/>
      <c r="R145" s="110"/>
      <c r="S145" s="110"/>
      <c r="T145" s="110"/>
      <c r="U145" s="110"/>
      <c r="V145" s="111">
        <f t="shared" si="83"/>
        <v>0</v>
      </c>
      <c r="W145" s="112" t="e">
        <f t="shared" si="78"/>
        <v>#DIV/0!</v>
      </c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</row>
    <row r="146" spans="1:196" ht="43.5" hidden="1" customHeight="1">
      <c r="D146" s="226"/>
      <c r="E146" s="28"/>
      <c r="F146" s="105"/>
      <c r="G146" s="105"/>
      <c r="H146" s="105"/>
      <c r="I146" s="105"/>
      <c r="J146" s="106">
        <f t="shared" si="75"/>
        <v>0</v>
      </c>
      <c r="K146" s="105"/>
      <c r="L146" s="108"/>
      <c r="M146" s="108"/>
      <c r="N146" s="108"/>
      <c r="O146" s="108"/>
      <c r="P146" s="108">
        <f t="shared" si="81"/>
        <v>0</v>
      </c>
      <c r="Q146" s="108"/>
      <c r="R146" s="110"/>
      <c r="S146" s="110"/>
      <c r="T146" s="110"/>
      <c r="U146" s="110"/>
      <c r="V146" s="111">
        <f t="shared" si="83"/>
        <v>0</v>
      </c>
      <c r="W146" s="112" t="e">
        <f t="shared" si="78"/>
        <v>#DIV/0!</v>
      </c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</row>
    <row r="147" spans="1:196" hidden="1">
      <c r="D147" s="226"/>
      <c r="E147" s="364" t="s">
        <v>208</v>
      </c>
      <c r="F147" s="105">
        <f>F13</f>
        <v>203.6</v>
      </c>
      <c r="G147" s="105">
        <f>G13</f>
        <v>133.5</v>
      </c>
      <c r="H147" s="105">
        <f>H13</f>
        <v>133.5</v>
      </c>
      <c r="I147" s="105"/>
      <c r="J147" s="106">
        <f t="shared" si="75"/>
        <v>0</v>
      </c>
      <c r="K147" s="107">
        <f>H147/G147</f>
        <v>1</v>
      </c>
      <c r="L147" s="108">
        <f>L13</f>
        <v>0</v>
      </c>
      <c r="M147" s="108">
        <f>M13</f>
        <v>0</v>
      </c>
      <c r="N147" s="108">
        <f>N13</f>
        <v>0</v>
      </c>
      <c r="O147" s="108">
        <f>O13</f>
        <v>0</v>
      </c>
      <c r="P147" s="108">
        <f t="shared" si="81"/>
        <v>0</v>
      </c>
      <c r="Q147" s="109"/>
      <c r="R147" s="110">
        <f>R13</f>
        <v>203.6</v>
      </c>
      <c r="S147" s="110">
        <f>S13</f>
        <v>203.6</v>
      </c>
      <c r="T147" s="110">
        <f>T13</f>
        <v>133.5</v>
      </c>
      <c r="U147" s="110">
        <f>U13</f>
        <v>133.5</v>
      </c>
      <c r="V147" s="111">
        <f t="shared" si="83"/>
        <v>0</v>
      </c>
      <c r="W147" s="112">
        <f t="shared" si="78"/>
        <v>1</v>
      </c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</row>
    <row r="148" spans="1:196" s="3" customFormat="1" hidden="1">
      <c r="A148" s="193"/>
      <c r="B148" s="194"/>
      <c r="C148" s="194"/>
      <c r="D148" s="230"/>
      <c r="E148" s="365" t="s">
        <v>245</v>
      </c>
      <c r="F148" s="105">
        <f>SUM(F16)</f>
        <v>0</v>
      </c>
      <c r="G148" s="105">
        <f>SUM(G16)</f>
        <v>0</v>
      </c>
      <c r="H148" s="105">
        <f>SUM(H16)</f>
        <v>0</v>
      </c>
      <c r="I148" s="105"/>
      <c r="J148" s="106">
        <f t="shared" si="75"/>
        <v>0</v>
      </c>
      <c r="K148" s="107" t="e">
        <f t="shared" ref="K148:K154" si="87">H148/G148</f>
        <v>#DIV/0!</v>
      </c>
      <c r="L148" s="108">
        <f>SUM(L16)</f>
        <v>0</v>
      </c>
      <c r="M148" s="108">
        <f>SUM(M16)</f>
        <v>0</v>
      </c>
      <c r="N148" s="108">
        <f>SUM(N16)</f>
        <v>0</v>
      </c>
      <c r="O148" s="108">
        <f>SUM(O16)</f>
        <v>0</v>
      </c>
      <c r="P148" s="108">
        <f t="shared" si="81"/>
        <v>0</v>
      </c>
      <c r="Q148" s="109"/>
      <c r="R148" s="110">
        <f>SUM(R16)</f>
        <v>0</v>
      </c>
      <c r="S148" s="110">
        <f>SUM(S16)</f>
        <v>0</v>
      </c>
      <c r="T148" s="110">
        <f>SUM(T16)</f>
        <v>0</v>
      </c>
      <c r="U148" s="110">
        <f>SUM(U16)</f>
        <v>0</v>
      </c>
      <c r="V148" s="111">
        <f t="shared" si="83"/>
        <v>0</v>
      </c>
      <c r="W148" s="112" t="e">
        <f t="shared" si="78"/>
        <v>#DIV/0!</v>
      </c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</row>
    <row r="149" spans="1:196" s="3" customFormat="1" ht="25.5" hidden="1">
      <c r="A149" s="193"/>
      <c r="B149" s="194"/>
      <c r="C149" s="194"/>
      <c r="D149" s="230"/>
      <c r="E149" s="365" t="s">
        <v>310</v>
      </c>
      <c r="F149" s="105">
        <f>SUM(F80)</f>
        <v>0</v>
      </c>
      <c r="G149" s="105">
        <f t="shared" ref="G149:H149" si="88">SUM(G80)</f>
        <v>0</v>
      </c>
      <c r="H149" s="105">
        <f t="shared" si="88"/>
        <v>0</v>
      </c>
      <c r="I149" s="105"/>
      <c r="J149" s="106">
        <f t="shared" si="75"/>
        <v>0</v>
      </c>
      <c r="K149" s="107" t="e">
        <f t="shared" ref="K149" si="89">H149/G149</f>
        <v>#DIV/0!</v>
      </c>
      <c r="L149" s="108">
        <f>SUM(L80)</f>
        <v>148.5</v>
      </c>
      <c r="M149" s="108">
        <f t="shared" ref="M149:O149" si="90">SUM(M80)</f>
        <v>148.5</v>
      </c>
      <c r="N149" s="108">
        <f t="shared" si="90"/>
        <v>148.5</v>
      </c>
      <c r="O149" s="108">
        <f t="shared" si="90"/>
        <v>135.9</v>
      </c>
      <c r="P149" s="108">
        <f t="shared" si="81"/>
        <v>-12.599999999999994</v>
      </c>
      <c r="Q149" s="109"/>
      <c r="R149" s="110">
        <f>SUM(R80)</f>
        <v>148.5</v>
      </c>
      <c r="S149" s="110">
        <f t="shared" ref="S149:U149" si="91">SUM(S80)</f>
        <v>148.5</v>
      </c>
      <c r="T149" s="110">
        <f t="shared" si="91"/>
        <v>148.5</v>
      </c>
      <c r="U149" s="110">
        <f t="shared" si="91"/>
        <v>135.9</v>
      </c>
      <c r="V149" s="111">
        <f t="shared" si="83"/>
        <v>-12.599999999999994</v>
      </c>
      <c r="W149" s="112">
        <f t="shared" ref="W149" si="92">U149/T149</f>
        <v>0.91515151515151516</v>
      </c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</row>
    <row r="150" spans="1:196" s="3" customFormat="1" ht="64.5" hidden="1" customHeight="1">
      <c r="A150" s="193"/>
      <c r="B150" s="194"/>
      <c r="C150" s="194"/>
      <c r="D150" s="230"/>
      <c r="E150" s="388" t="s">
        <v>277</v>
      </c>
      <c r="F150" s="105">
        <f t="shared" ref="F150:U150" si="93">F36</f>
        <v>4117.1000000000004</v>
      </c>
      <c r="G150" s="105">
        <f t="shared" si="93"/>
        <v>2687</v>
      </c>
      <c r="H150" s="105">
        <f t="shared" si="93"/>
        <v>2687</v>
      </c>
      <c r="I150" s="105"/>
      <c r="J150" s="106">
        <f t="shared" si="75"/>
        <v>0</v>
      </c>
      <c r="K150" s="105">
        <f t="shared" si="93"/>
        <v>1</v>
      </c>
      <c r="L150" s="108">
        <f t="shared" si="93"/>
        <v>0</v>
      </c>
      <c r="M150" s="108">
        <f t="shared" si="93"/>
        <v>0</v>
      </c>
      <c r="N150" s="108">
        <f t="shared" si="93"/>
        <v>0</v>
      </c>
      <c r="O150" s="108">
        <f t="shared" si="93"/>
        <v>0</v>
      </c>
      <c r="P150" s="108">
        <f t="shared" si="81"/>
        <v>0</v>
      </c>
      <c r="Q150" s="108">
        <f t="shared" si="93"/>
        <v>0</v>
      </c>
      <c r="R150" s="110">
        <f t="shared" si="93"/>
        <v>4117.1000000000004</v>
      </c>
      <c r="S150" s="110">
        <f t="shared" si="93"/>
        <v>4117.1000000000004</v>
      </c>
      <c r="T150" s="110">
        <f t="shared" si="93"/>
        <v>2687</v>
      </c>
      <c r="U150" s="110">
        <f t="shared" si="93"/>
        <v>2687</v>
      </c>
      <c r="V150" s="111">
        <f t="shared" si="83"/>
        <v>0</v>
      </c>
      <c r="W150" s="110">
        <f t="shared" si="78"/>
        <v>1</v>
      </c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</row>
    <row r="151" spans="1:196" s="3" customFormat="1" hidden="1">
      <c r="A151" s="193"/>
      <c r="B151" s="194"/>
      <c r="C151" s="194"/>
      <c r="D151" s="230"/>
      <c r="E151" s="39" t="s">
        <v>250</v>
      </c>
      <c r="F151" s="105">
        <f t="shared" ref="F151:V151" si="94">F111</f>
        <v>0</v>
      </c>
      <c r="G151" s="105">
        <f t="shared" si="94"/>
        <v>0</v>
      </c>
      <c r="H151" s="105">
        <f t="shared" si="94"/>
        <v>0</v>
      </c>
      <c r="I151" s="105">
        <f t="shared" si="94"/>
        <v>0</v>
      </c>
      <c r="J151" s="105">
        <f t="shared" si="94"/>
        <v>0</v>
      </c>
      <c r="K151" s="105" t="e">
        <f t="shared" si="94"/>
        <v>#DIV/0!</v>
      </c>
      <c r="L151" s="108">
        <f t="shared" si="94"/>
        <v>0</v>
      </c>
      <c r="M151" s="108">
        <f t="shared" si="94"/>
        <v>0</v>
      </c>
      <c r="N151" s="108">
        <f t="shared" si="94"/>
        <v>0</v>
      </c>
      <c r="O151" s="108">
        <f t="shared" si="94"/>
        <v>0</v>
      </c>
      <c r="P151" s="108">
        <f t="shared" si="94"/>
        <v>0</v>
      </c>
      <c r="Q151" s="109" t="e">
        <f t="shared" si="94"/>
        <v>#DIV/0!</v>
      </c>
      <c r="R151" s="110">
        <f t="shared" si="94"/>
        <v>0</v>
      </c>
      <c r="S151" s="110">
        <f t="shared" si="94"/>
        <v>0</v>
      </c>
      <c r="T151" s="110">
        <f t="shared" si="94"/>
        <v>0</v>
      </c>
      <c r="U151" s="110">
        <f t="shared" si="94"/>
        <v>0</v>
      </c>
      <c r="V151" s="110">
        <f t="shared" si="94"/>
        <v>0</v>
      </c>
      <c r="W151" s="112" t="e">
        <f t="shared" si="78"/>
        <v>#DIV/0!</v>
      </c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</row>
    <row r="152" spans="1:196" s="3" customFormat="1" hidden="1">
      <c r="A152" s="193"/>
      <c r="B152" s="194"/>
      <c r="C152" s="194"/>
      <c r="D152" s="230"/>
      <c r="E152" s="39" t="s">
        <v>262</v>
      </c>
      <c r="F152" s="105">
        <f t="shared" ref="F152:V152" si="95">F70</f>
        <v>0</v>
      </c>
      <c r="G152" s="105">
        <f t="shared" si="95"/>
        <v>0</v>
      </c>
      <c r="H152" s="105">
        <f t="shared" si="95"/>
        <v>0</v>
      </c>
      <c r="I152" s="105">
        <f t="shared" si="95"/>
        <v>0</v>
      </c>
      <c r="J152" s="105">
        <f t="shared" si="95"/>
        <v>0</v>
      </c>
      <c r="K152" s="105" t="e">
        <f t="shared" si="95"/>
        <v>#DIV/0!</v>
      </c>
      <c r="L152" s="108">
        <f t="shared" si="95"/>
        <v>0</v>
      </c>
      <c r="M152" s="108">
        <f t="shared" si="95"/>
        <v>0</v>
      </c>
      <c r="N152" s="108">
        <f t="shared" si="95"/>
        <v>0</v>
      </c>
      <c r="O152" s="108">
        <f t="shared" si="95"/>
        <v>0</v>
      </c>
      <c r="P152" s="108">
        <f t="shared" si="95"/>
        <v>0</v>
      </c>
      <c r="Q152" s="108" t="e">
        <f t="shared" si="95"/>
        <v>#DIV/0!</v>
      </c>
      <c r="R152" s="110">
        <f t="shared" si="95"/>
        <v>0</v>
      </c>
      <c r="S152" s="110">
        <f t="shared" si="95"/>
        <v>0</v>
      </c>
      <c r="T152" s="110">
        <f t="shared" si="95"/>
        <v>0</v>
      </c>
      <c r="U152" s="110">
        <f t="shared" si="95"/>
        <v>0</v>
      </c>
      <c r="V152" s="110">
        <f t="shared" si="95"/>
        <v>0</v>
      </c>
      <c r="W152" s="112" t="e">
        <f t="shared" si="78"/>
        <v>#DIV/0!</v>
      </c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</row>
    <row r="153" spans="1:196" s="3" customFormat="1" ht="28.15" hidden="1" customHeight="1">
      <c r="A153" s="193"/>
      <c r="B153" s="194"/>
      <c r="C153" s="194"/>
      <c r="D153" s="230"/>
      <c r="E153" s="39" t="s">
        <v>263</v>
      </c>
      <c r="F153" s="105">
        <f t="shared" ref="F153:V153" si="96">F88</f>
        <v>0</v>
      </c>
      <c r="G153" s="105">
        <f t="shared" si="96"/>
        <v>0</v>
      </c>
      <c r="H153" s="105">
        <f t="shared" si="96"/>
        <v>0</v>
      </c>
      <c r="I153" s="105">
        <f t="shared" si="96"/>
        <v>0</v>
      </c>
      <c r="J153" s="105">
        <f t="shared" si="96"/>
        <v>0</v>
      </c>
      <c r="K153" s="105" t="e">
        <f t="shared" si="96"/>
        <v>#DIV/0!</v>
      </c>
      <c r="L153" s="108">
        <f t="shared" si="96"/>
        <v>0</v>
      </c>
      <c r="M153" s="108">
        <f t="shared" si="96"/>
        <v>0</v>
      </c>
      <c r="N153" s="108">
        <f t="shared" si="96"/>
        <v>0</v>
      </c>
      <c r="O153" s="108">
        <f t="shared" si="96"/>
        <v>0</v>
      </c>
      <c r="P153" s="108">
        <f t="shared" si="96"/>
        <v>0</v>
      </c>
      <c r="Q153" s="108" t="e">
        <f t="shared" si="96"/>
        <v>#DIV/0!</v>
      </c>
      <c r="R153" s="110">
        <f t="shared" si="96"/>
        <v>0</v>
      </c>
      <c r="S153" s="110">
        <f t="shared" si="96"/>
        <v>0</v>
      </c>
      <c r="T153" s="110">
        <f t="shared" si="96"/>
        <v>0</v>
      </c>
      <c r="U153" s="110">
        <f t="shared" si="96"/>
        <v>0</v>
      </c>
      <c r="V153" s="110">
        <f t="shared" si="96"/>
        <v>0</v>
      </c>
      <c r="W153" s="112" t="e">
        <f t="shared" si="78"/>
        <v>#DIV/0!</v>
      </c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</row>
    <row r="154" spans="1:196" s="206" customFormat="1" ht="22.9" hidden="1" customHeight="1">
      <c r="A154" s="195"/>
      <c r="B154" s="196"/>
      <c r="C154" s="196"/>
      <c r="D154" s="196"/>
      <c r="E154" s="197"/>
      <c r="F154" s="198">
        <f>SUM(F133:F153)</f>
        <v>95340.300000000032</v>
      </c>
      <c r="G154" s="198">
        <f>SUM(G133:G153)</f>
        <v>66486.7</v>
      </c>
      <c r="H154" s="198">
        <f>SUM(H133:H153)</f>
        <v>64704.800000000003</v>
      </c>
      <c r="I154" s="198"/>
      <c r="J154" s="198">
        <f>H154-G154</f>
        <v>-1781.8999999999942</v>
      </c>
      <c r="K154" s="199">
        <f t="shared" si="87"/>
        <v>0.97319915110841726</v>
      </c>
      <c r="L154" s="200">
        <f>SUM(L133:L153)</f>
        <v>2986.1</v>
      </c>
      <c r="M154" s="200">
        <f>SUM(M133:M153)</f>
        <v>2986.1</v>
      </c>
      <c r="N154" s="200">
        <f>SUM(N133:N153)</f>
        <v>2986.1</v>
      </c>
      <c r="O154" s="200">
        <f>SUM(O133:O153)</f>
        <v>1400.6000000000001</v>
      </c>
      <c r="P154" s="200">
        <f>O154-N154</f>
        <v>-1585.4999999999998</v>
      </c>
      <c r="Q154" s="201">
        <f t="shared" si="77"/>
        <v>0.46903988479957143</v>
      </c>
      <c r="R154" s="202">
        <f>SUM(R133:R153)</f>
        <v>98326.400000000038</v>
      </c>
      <c r="S154" s="202">
        <f>SUM(S133:S153)</f>
        <v>98326.400000000038</v>
      </c>
      <c r="T154" s="202">
        <f>SUM(T133:T153)</f>
        <v>69472.800000000003</v>
      </c>
      <c r="U154" s="202">
        <f>SUM(U133:U153)</f>
        <v>66105.399999999994</v>
      </c>
      <c r="V154" s="202">
        <f>U154-T154</f>
        <v>-3367.4000000000087</v>
      </c>
      <c r="W154" s="203">
        <f t="shared" si="78"/>
        <v>0.95152923158415947</v>
      </c>
      <c r="X154" s="204"/>
      <c r="Y154" s="204"/>
      <c r="Z154" s="204"/>
      <c r="AA154" s="204" t="s">
        <v>313</v>
      </c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  <c r="FP154" s="205"/>
      <c r="FQ154" s="205"/>
      <c r="FR154" s="205"/>
      <c r="FS154" s="205"/>
      <c r="FT154" s="205"/>
      <c r="FU154" s="205"/>
      <c r="FV154" s="205"/>
      <c r="FW154" s="205"/>
      <c r="FX154" s="205"/>
      <c r="FY154" s="205"/>
      <c r="FZ154" s="205"/>
      <c r="GA154" s="205"/>
      <c r="GB154" s="205"/>
      <c r="GC154" s="205"/>
      <c r="GD154" s="205"/>
      <c r="GE154" s="197"/>
      <c r="GF154" s="197"/>
      <c r="GG154" s="197"/>
      <c r="GH154" s="197"/>
      <c r="GI154" s="197"/>
      <c r="GJ154" s="197"/>
      <c r="GK154" s="197"/>
      <c r="GL154" s="197"/>
      <c r="GM154" s="197"/>
      <c r="GN154" s="197"/>
    </row>
    <row r="155" spans="1:196" ht="42" hidden="1" customHeight="1">
      <c r="A155" s="425"/>
      <c r="B155" s="426"/>
      <c r="C155" s="426"/>
      <c r="D155" s="426"/>
      <c r="E155" s="24" t="s">
        <v>312</v>
      </c>
      <c r="F155" s="124"/>
      <c r="G155" s="124"/>
      <c r="H155" s="124"/>
      <c r="I155" s="124"/>
      <c r="J155" s="124"/>
      <c r="K155" s="427"/>
      <c r="L155" s="124"/>
      <c r="M155" s="124"/>
      <c r="N155" s="124"/>
      <c r="O155" s="124"/>
      <c r="P155" s="124"/>
      <c r="Q155" s="97"/>
      <c r="R155" s="124"/>
      <c r="S155" s="124"/>
      <c r="T155" s="124"/>
      <c r="U155" s="125">
        <f>SUM(U154-U148-U147-U149-U150)</f>
        <v>63149</v>
      </c>
      <c r="V155" s="124"/>
      <c r="W155" s="97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</row>
    <row r="156" spans="1:196" s="7" customFormat="1" hidden="1">
      <c r="B156" s="121"/>
      <c r="C156" s="121"/>
      <c r="D156" s="121"/>
      <c r="E156" s="28"/>
      <c r="F156" s="81"/>
      <c r="G156" s="81"/>
      <c r="H156" s="122"/>
      <c r="I156" s="76"/>
      <c r="J156" s="76"/>
      <c r="K156" s="123"/>
      <c r="L156" s="124"/>
      <c r="M156" s="124"/>
      <c r="N156" s="124"/>
      <c r="O156" s="124"/>
      <c r="P156" s="124"/>
      <c r="Q156" s="76"/>
      <c r="R156" s="76"/>
      <c r="S156" s="76"/>
      <c r="T156" s="76"/>
      <c r="U156" s="76"/>
      <c r="V156" s="76"/>
      <c r="W156" s="76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</row>
    <row r="157" spans="1:196" hidden="1">
      <c r="E157" s="24" t="s">
        <v>213</v>
      </c>
      <c r="F157" s="81"/>
      <c r="G157" s="81"/>
      <c r="H157" s="82"/>
      <c r="I157" s="79"/>
      <c r="J157" s="79"/>
      <c r="K157" s="83"/>
      <c r="L157" s="76"/>
      <c r="M157" s="77"/>
      <c r="N157" s="76"/>
      <c r="O157" s="77"/>
      <c r="P157" s="78"/>
      <c r="Q157" s="76"/>
      <c r="R157" s="78">
        <f>L154+F154</f>
        <v>98326.400000000038</v>
      </c>
      <c r="S157" s="77"/>
      <c r="T157" s="76"/>
      <c r="U157" s="76"/>
      <c r="V157" s="79"/>
      <c r="W157" s="79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</row>
    <row r="158" spans="1:196" hidden="1">
      <c r="F158" s="81"/>
      <c r="G158" s="81"/>
      <c r="H158" s="82"/>
      <c r="I158" s="79"/>
      <c r="J158" s="79"/>
      <c r="K158" s="83"/>
      <c r="L158" s="76"/>
      <c r="M158" s="77"/>
      <c r="N158" s="76"/>
      <c r="O158" s="77"/>
      <c r="P158" s="78"/>
      <c r="Q158" s="76"/>
      <c r="R158" s="76"/>
      <c r="S158" s="77"/>
      <c r="T158" s="76"/>
      <c r="U158" s="76"/>
      <c r="V158" s="79"/>
      <c r="W158" s="79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</row>
    <row r="159" spans="1:196" hidden="1">
      <c r="E159" s="24" t="s">
        <v>206</v>
      </c>
      <c r="F159" s="105" t="e">
        <f>#REF!</f>
        <v>#REF!</v>
      </c>
      <c r="G159" s="105" t="e">
        <f>#REF!</f>
        <v>#REF!</v>
      </c>
      <c r="H159" s="105" t="e">
        <f>#REF!</f>
        <v>#REF!</v>
      </c>
      <c r="I159" s="105"/>
      <c r="J159" s="106" t="e">
        <f t="shared" ref="J159:J168" si="97">H159-G159</f>
        <v>#REF!</v>
      </c>
      <c r="K159" s="107" t="e">
        <f t="shared" ref="K159:K168" si="98">H159/G159</f>
        <v>#REF!</v>
      </c>
      <c r="L159" s="108" t="e">
        <f>#REF!</f>
        <v>#REF!</v>
      </c>
      <c r="M159" s="108" t="e">
        <f>#REF!</f>
        <v>#REF!</v>
      </c>
      <c r="N159" s="108" t="e">
        <f>#REF!</f>
        <v>#REF!</v>
      </c>
      <c r="O159" s="108" t="e">
        <f>#REF!</f>
        <v>#REF!</v>
      </c>
      <c r="P159" s="108" t="e">
        <f t="shared" ref="P159:P168" si="99">O159-N159</f>
        <v>#REF!</v>
      </c>
      <c r="Q159" s="109" t="e">
        <f>O159/N159</f>
        <v>#REF!</v>
      </c>
      <c r="R159" s="110" t="e">
        <f>#REF!</f>
        <v>#REF!</v>
      </c>
      <c r="S159" s="110" t="e">
        <f>#REF!</f>
        <v>#REF!</v>
      </c>
      <c r="T159" s="110" t="e">
        <f>#REF!</f>
        <v>#REF!</v>
      </c>
      <c r="U159" s="110" t="e">
        <f>#REF!</f>
        <v>#REF!</v>
      </c>
      <c r="V159" s="111" t="e">
        <f>U159-T159</f>
        <v>#REF!</v>
      </c>
      <c r="W159" s="112" t="e">
        <f t="shared" ref="W159:W166" si="100">U159/T159</f>
        <v>#REF!</v>
      </c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</row>
    <row r="160" spans="1:196" hidden="1">
      <c r="E160" s="24" t="s">
        <v>207</v>
      </c>
      <c r="F160" s="105" t="e">
        <f>#REF!</f>
        <v>#REF!</v>
      </c>
      <c r="G160" s="105" t="e">
        <f>#REF!</f>
        <v>#REF!</v>
      </c>
      <c r="H160" s="105" t="e">
        <f>#REF!</f>
        <v>#REF!</v>
      </c>
      <c r="I160" s="113"/>
      <c r="J160" s="106" t="e">
        <f t="shared" si="97"/>
        <v>#REF!</v>
      </c>
      <c r="K160" s="107" t="e">
        <f t="shared" si="98"/>
        <v>#REF!</v>
      </c>
      <c r="L160" s="108" t="e">
        <f>#REF!</f>
        <v>#REF!</v>
      </c>
      <c r="M160" s="108" t="e">
        <f>#REF!</f>
        <v>#REF!</v>
      </c>
      <c r="N160" s="108" t="e">
        <f>#REF!</f>
        <v>#REF!</v>
      </c>
      <c r="O160" s="108" t="e">
        <f>#REF!</f>
        <v>#REF!</v>
      </c>
      <c r="P160" s="108" t="e">
        <f t="shared" si="99"/>
        <v>#REF!</v>
      </c>
      <c r="Q160" s="109" t="e">
        <f t="shared" ref="Q160:Q168" si="101">O160/N160</f>
        <v>#REF!</v>
      </c>
      <c r="R160" s="110" t="e">
        <f>#REF!</f>
        <v>#REF!</v>
      </c>
      <c r="S160" s="110" t="e">
        <f>#REF!</f>
        <v>#REF!</v>
      </c>
      <c r="T160" s="110" t="e">
        <f>#REF!</f>
        <v>#REF!</v>
      </c>
      <c r="U160" s="110" t="e">
        <f>#REF!</f>
        <v>#REF!</v>
      </c>
      <c r="V160" s="111" t="e">
        <f t="shared" ref="V160:V168" si="102">U160-T160</f>
        <v>#REF!</v>
      </c>
      <c r="W160" s="112" t="e">
        <f t="shared" si="100"/>
        <v>#REF!</v>
      </c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</row>
    <row r="161" spans="1:196" hidden="1">
      <c r="E161" s="24" t="s">
        <v>205</v>
      </c>
      <c r="F161" s="105" t="e">
        <f>#REF!</f>
        <v>#REF!</v>
      </c>
      <c r="G161" s="105" t="e">
        <f>#REF!</f>
        <v>#REF!</v>
      </c>
      <c r="H161" s="105" t="e">
        <f>#REF!</f>
        <v>#REF!</v>
      </c>
      <c r="I161" s="113"/>
      <c r="J161" s="106" t="e">
        <f t="shared" si="97"/>
        <v>#REF!</v>
      </c>
      <c r="K161" s="107" t="e">
        <f t="shared" si="98"/>
        <v>#REF!</v>
      </c>
      <c r="L161" s="108" t="e">
        <f>#REF!</f>
        <v>#REF!</v>
      </c>
      <c r="M161" s="108" t="e">
        <f>#REF!</f>
        <v>#REF!</v>
      </c>
      <c r="N161" s="108" t="e">
        <f>#REF!</f>
        <v>#REF!</v>
      </c>
      <c r="O161" s="108" t="e">
        <f>#REF!</f>
        <v>#REF!</v>
      </c>
      <c r="P161" s="108" t="e">
        <f t="shared" si="99"/>
        <v>#REF!</v>
      </c>
      <c r="Q161" s="109" t="e">
        <f t="shared" si="101"/>
        <v>#REF!</v>
      </c>
      <c r="R161" s="110" t="e">
        <f>#REF!</f>
        <v>#REF!</v>
      </c>
      <c r="S161" s="110" t="e">
        <f>#REF!</f>
        <v>#REF!</v>
      </c>
      <c r="T161" s="110" t="e">
        <f>#REF!</f>
        <v>#REF!</v>
      </c>
      <c r="U161" s="110" t="e">
        <f>#REF!</f>
        <v>#REF!</v>
      </c>
      <c r="V161" s="111" t="e">
        <f t="shared" si="102"/>
        <v>#REF!</v>
      </c>
      <c r="W161" s="112" t="e">
        <f t="shared" si="100"/>
        <v>#REF!</v>
      </c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</row>
    <row r="162" spans="1:196" hidden="1">
      <c r="E162" s="24" t="s">
        <v>208</v>
      </c>
      <c r="F162" s="105">
        <f>F147</f>
        <v>203.6</v>
      </c>
      <c r="G162" s="105">
        <f>G147</f>
        <v>133.5</v>
      </c>
      <c r="H162" s="105">
        <f>H147</f>
        <v>133.5</v>
      </c>
      <c r="I162" s="105"/>
      <c r="J162" s="106">
        <f t="shared" si="97"/>
        <v>0</v>
      </c>
      <c r="K162" s="107">
        <f t="shared" si="98"/>
        <v>1</v>
      </c>
      <c r="L162" s="108">
        <f>L147</f>
        <v>0</v>
      </c>
      <c r="M162" s="108">
        <f>M147</f>
        <v>0</v>
      </c>
      <c r="N162" s="108">
        <f>N147</f>
        <v>0</v>
      </c>
      <c r="O162" s="108">
        <f>O147</f>
        <v>0</v>
      </c>
      <c r="P162" s="108">
        <f t="shared" si="99"/>
        <v>0</v>
      </c>
      <c r="Q162" s="109" t="e">
        <f t="shared" si="101"/>
        <v>#DIV/0!</v>
      </c>
      <c r="R162" s="110">
        <f>R147</f>
        <v>203.6</v>
      </c>
      <c r="S162" s="110">
        <f>S147</f>
        <v>203.6</v>
      </c>
      <c r="T162" s="110">
        <f>T147</f>
        <v>133.5</v>
      </c>
      <c r="U162" s="110">
        <f>U147</f>
        <v>133.5</v>
      </c>
      <c r="V162" s="111">
        <f t="shared" si="102"/>
        <v>0</v>
      </c>
      <c r="W162" s="112">
        <f t="shared" si="100"/>
        <v>1</v>
      </c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</row>
    <row r="163" spans="1:196" hidden="1">
      <c r="E163" s="24" t="s">
        <v>209</v>
      </c>
      <c r="F163" s="105">
        <f>F133</f>
        <v>79948.900000000009</v>
      </c>
      <c r="G163" s="105">
        <f>G133</f>
        <v>53264.6</v>
      </c>
      <c r="H163" s="105">
        <f>H133</f>
        <v>52387.7</v>
      </c>
      <c r="I163" s="105"/>
      <c r="J163" s="106">
        <f t="shared" si="97"/>
        <v>-876.90000000000146</v>
      </c>
      <c r="K163" s="107">
        <f t="shared" si="98"/>
        <v>0.98353690819043038</v>
      </c>
      <c r="L163" s="108">
        <f>L133</f>
        <v>1171.7</v>
      </c>
      <c r="M163" s="108">
        <f>M133</f>
        <v>1171.7</v>
      </c>
      <c r="N163" s="108">
        <f>N133</f>
        <v>1171.7</v>
      </c>
      <c r="O163" s="108">
        <f>O133</f>
        <v>769.8</v>
      </c>
      <c r="P163" s="108">
        <f t="shared" si="99"/>
        <v>-401.90000000000009</v>
      </c>
      <c r="Q163" s="109">
        <f t="shared" si="101"/>
        <v>0.65699411112059392</v>
      </c>
      <c r="R163" s="110">
        <f>R133</f>
        <v>81120.600000000006</v>
      </c>
      <c r="S163" s="110">
        <f>S133</f>
        <v>81120.600000000006</v>
      </c>
      <c r="T163" s="110">
        <f>T133</f>
        <v>54436.299999999996</v>
      </c>
      <c r="U163" s="110">
        <f>U133</f>
        <v>53157.5</v>
      </c>
      <c r="V163" s="111">
        <f t="shared" si="102"/>
        <v>-1278.7999999999956</v>
      </c>
      <c r="W163" s="112">
        <f t="shared" si="100"/>
        <v>0.97650832257151943</v>
      </c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</row>
    <row r="164" spans="1:196" ht="13.9" hidden="1" customHeight="1">
      <c r="E164" s="24" t="s">
        <v>210</v>
      </c>
      <c r="F164" s="105">
        <f>F137</f>
        <v>355.70000000000005</v>
      </c>
      <c r="G164" s="105">
        <f>G137</f>
        <v>355.70000000000005</v>
      </c>
      <c r="H164" s="105">
        <f>H137</f>
        <v>120.69999999999999</v>
      </c>
      <c r="I164" s="105"/>
      <c r="J164" s="106">
        <f t="shared" si="97"/>
        <v>-235.00000000000006</v>
      </c>
      <c r="K164" s="107">
        <f t="shared" si="98"/>
        <v>0.33933089682316553</v>
      </c>
      <c r="L164" s="108">
        <f>L137</f>
        <v>0</v>
      </c>
      <c r="M164" s="108">
        <f>M137</f>
        <v>0</v>
      </c>
      <c r="N164" s="108">
        <f>N137</f>
        <v>0</v>
      </c>
      <c r="O164" s="108">
        <f>O137</f>
        <v>0</v>
      </c>
      <c r="P164" s="108">
        <f t="shared" si="99"/>
        <v>0</v>
      </c>
      <c r="Q164" s="109" t="e">
        <f t="shared" si="101"/>
        <v>#DIV/0!</v>
      </c>
      <c r="R164" s="110">
        <f>R137</f>
        <v>355.70000000000005</v>
      </c>
      <c r="S164" s="110">
        <f>S137</f>
        <v>355.70000000000005</v>
      </c>
      <c r="T164" s="110">
        <f>T137</f>
        <v>355.70000000000005</v>
      </c>
      <c r="U164" s="110">
        <f>U137</f>
        <v>120.69999999999999</v>
      </c>
      <c r="V164" s="111">
        <f t="shared" si="102"/>
        <v>-235.00000000000006</v>
      </c>
      <c r="W164" s="112">
        <f t="shared" si="100"/>
        <v>0.33933089682316553</v>
      </c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</row>
    <row r="165" spans="1:196" ht="25.5" hidden="1">
      <c r="E165" s="24" t="s">
        <v>214</v>
      </c>
      <c r="F165" s="105">
        <f>F139+F140</f>
        <v>8419.6</v>
      </c>
      <c r="G165" s="105">
        <f>G139+G140</f>
        <v>8419.6</v>
      </c>
      <c r="H165" s="105">
        <f>H139+H140</f>
        <v>8385.9</v>
      </c>
      <c r="I165" s="105"/>
      <c r="J165" s="106">
        <f t="shared" si="97"/>
        <v>-33.700000000000728</v>
      </c>
      <c r="K165" s="107">
        <f t="shared" si="98"/>
        <v>0.99599743455746104</v>
      </c>
      <c r="L165" s="108">
        <f>L139+L140</f>
        <v>0</v>
      </c>
      <c r="M165" s="108">
        <f>M139+M140</f>
        <v>0</v>
      </c>
      <c r="N165" s="108">
        <f>N139+N140</f>
        <v>0</v>
      </c>
      <c r="O165" s="108">
        <f>O139+O140</f>
        <v>0</v>
      </c>
      <c r="P165" s="108">
        <f t="shared" si="99"/>
        <v>0</v>
      </c>
      <c r="Q165" s="109" t="e">
        <f t="shared" si="101"/>
        <v>#DIV/0!</v>
      </c>
      <c r="R165" s="110">
        <f>R139+R140</f>
        <v>8419.6</v>
      </c>
      <c r="S165" s="110">
        <f>S139+S140</f>
        <v>8419.6</v>
      </c>
      <c r="T165" s="110">
        <f>T139+T140</f>
        <v>8419.6</v>
      </c>
      <c r="U165" s="110">
        <f>U139+U140</f>
        <v>8385.9</v>
      </c>
      <c r="V165" s="111">
        <f t="shared" si="102"/>
        <v>-33.700000000000728</v>
      </c>
      <c r="W165" s="112">
        <f t="shared" si="100"/>
        <v>0.99599743455746104</v>
      </c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</row>
    <row r="166" spans="1:196" ht="25.5" hidden="1">
      <c r="E166" s="24" t="s">
        <v>212</v>
      </c>
      <c r="F166" s="105">
        <f>F141</f>
        <v>0</v>
      </c>
      <c r="G166" s="105">
        <f>G141</f>
        <v>0</v>
      </c>
      <c r="H166" s="105">
        <f>H141</f>
        <v>0</v>
      </c>
      <c r="I166" s="105"/>
      <c r="J166" s="106">
        <f t="shared" si="97"/>
        <v>0</v>
      </c>
      <c r="K166" s="107" t="e">
        <f t="shared" si="98"/>
        <v>#DIV/0!</v>
      </c>
      <c r="L166" s="108">
        <f>L141</f>
        <v>0</v>
      </c>
      <c r="M166" s="108">
        <f>M141</f>
        <v>0</v>
      </c>
      <c r="N166" s="108">
        <f>N141</f>
        <v>0</v>
      </c>
      <c r="O166" s="108">
        <f>O141</f>
        <v>0</v>
      </c>
      <c r="P166" s="108">
        <f t="shared" si="99"/>
        <v>0</v>
      </c>
      <c r="Q166" s="109" t="e">
        <f t="shared" si="101"/>
        <v>#DIV/0!</v>
      </c>
      <c r="R166" s="110">
        <f>R141</f>
        <v>0</v>
      </c>
      <c r="S166" s="110">
        <f>S141</f>
        <v>0</v>
      </c>
      <c r="T166" s="110">
        <f>T141</f>
        <v>0</v>
      </c>
      <c r="U166" s="110">
        <f>U141</f>
        <v>0</v>
      </c>
      <c r="V166" s="111">
        <f t="shared" si="102"/>
        <v>0</v>
      </c>
      <c r="W166" s="112" t="e">
        <f t="shared" si="100"/>
        <v>#DIV/0!</v>
      </c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</row>
    <row r="167" spans="1:196" hidden="1">
      <c r="F167" s="80"/>
      <c r="G167" s="80"/>
      <c r="H167" s="77"/>
      <c r="I167" s="79"/>
      <c r="J167" s="106">
        <f t="shared" si="97"/>
        <v>0</v>
      </c>
      <c r="K167" s="107" t="e">
        <f t="shared" si="98"/>
        <v>#DIV/0!</v>
      </c>
      <c r="L167" s="76"/>
      <c r="M167" s="87"/>
      <c r="N167" s="76"/>
      <c r="O167" s="87"/>
      <c r="P167" s="108">
        <f t="shared" si="99"/>
        <v>0</v>
      </c>
      <c r="Q167" s="109" t="e">
        <f t="shared" si="101"/>
        <v>#DIV/0!</v>
      </c>
      <c r="R167" s="76"/>
      <c r="S167" s="77"/>
      <c r="T167" s="76"/>
      <c r="U167" s="76"/>
      <c r="V167" s="111">
        <f t="shared" si="102"/>
        <v>0</v>
      </c>
      <c r="W167" s="112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</row>
    <row r="168" spans="1:196" s="13" customFormat="1" ht="16.899999999999999" hidden="1" customHeight="1">
      <c r="A168" s="22"/>
      <c r="B168" s="25"/>
      <c r="C168" s="25"/>
      <c r="D168" s="25"/>
      <c r="E168" s="26" t="s">
        <v>217</v>
      </c>
      <c r="F168" s="96" t="e">
        <f>SUM(F159:F161,F163:F166)</f>
        <v>#REF!</v>
      </c>
      <c r="G168" s="96" t="e">
        <f>SUM(G159:G161,G163:G166)</f>
        <v>#REF!</v>
      </c>
      <c r="H168" s="96" t="e">
        <f>SUM(H159:H161,H163:H166)</f>
        <v>#REF!</v>
      </c>
      <c r="I168" s="116"/>
      <c r="J168" s="106" t="e">
        <f t="shared" si="97"/>
        <v>#REF!</v>
      </c>
      <c r="K168" s="107" t="e">
        <f t="shared" si="98"/>
        <v>#REF!</v>
      </c>
      <c r="L168" s="96" t="e">
        <f>SUM(L159:L161,L163:L166)</f>
        <v>#REF!</v>
      </c>
      <c r="M168" s="96" t="e">
        <f>SUM(M159:M161,M163:M166)</f>
        <v>#REF!</v>
      </c>
      <c r="N168" s="96" t="e">
        <f>SUM(N159:N161,N163:N166)</f>
        <v>#REF!</v>
      </c>
      <c r="O168" s="100" t="e">
        <f>SUM(O159:O161,O163:O166)</f>
        <v>#REF!</v>
      </c>
      <c r="P168" s="108" t="e">
        <f t="shared" si="99"/>
        <v>#REF!</v>
      </c>
      <c r="Q168" s="109" t="e">
        <f t="shared" si="101"/>
        <v>#REF!</v>
      </c>
      <c r="R168" s="96" t="e">
        <f>SUM(R159:R161,R163:R166)</f>
        <v>#REF!</v>
      </c>
      <c r="S168" s="96" t="e">
        <f>SUM(S159:S161,S163:S166)</f>
        <v>#REF!</v>
      </c>
      <c r="T168" s="96" t="e">
        <f>SUM(T159:T161,T163:T166)</f>
        <v>#REF!</v>
      </c>
      <c r="U168" s="96" t="e">
        <f>SUM(U159:U161,U163:U166)</f>
        <v>#REF!</v>
      </c>
      <c r="V168" s="111" t="e">
        <f t="shared" si="102"/>
        <v>#REF!</v>
      </c>
      <c r="W168" s="112" t="e">
        <f>U168/T168</f>
        <v>#REF!</v>
      </c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</row>
    <row r="169" spans="1:196" hidden="1">
      <c r="F169" s="81"/>
      <c r="G169" s="81"/>
      <c r="H169" s="82"/>
      <c r="I169" s="79"/>
      <c r="J169" s="79"/>
      <c r="K169" s="83"/>
      <c r="L169" s="76"/>
      <c r="M169" s="87"/>
      <c r="N169" s="76"/>
      <c r="O169" s="87"/>
      <c r="P169" s="78"/>
      <c r="Q169" s="76"/>
      <c r="R169" s="76"/>
      <c r="S169" s="77"/>
      <c r="T169" s="76"/>
      <c r="U169" s="76"/>
      <c r="V169" s="79"/>
      <c r="W169" s="79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</row>
    <row r="170" spans="1:196" hidden="1">
      <c r="F170" s="81"/>
      <c r="G170" s="81"/>
      <c r="H170" s="82"/>
      <c r="I170" s="79"/>
      <c r="J170" s="79"/>
      <c r="K170" s="83"/>
      <c r="L170" s="76"/>
      <c r="M170" s="87"/>
      <c r="N170" s="76"/>
      <c r="O170" s="87"/>
      <c r="P170" s="78"/>
      <c r="Q170" s="76"/>
      <c r="R170" s="76"/>
      <c r="S170" s="77"/>
      <c r="T170" s="76"/>
      <c r="U170" s="76"/>
      <c r="V170" s="79"/>
      <c r="W170" s="79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</row>
    <row r="171" spans="1:196" ht="25.5" hidden="1">
      <c r="E171" s="224" t="s">
        <v>264</v>
      </c>
      <c r="F171" s="81"/>
      <c r="G171" s="81"/>
      <c r="H171" s="82"/>
      <c r="I171" s="79"/>
      <c r="J171" s="79"/>
      <c r="K171" s="83"/>
      <c r="L171" s="76"/>
      <c r="M171" s="87"/>
      <c r="N171" s="76"/>
      <c r="O171" s="87"/>
      <c r="P171" s="78"/>
      <c r="Q171" s="76"/>
      <c r="R171" s="225">
        <f>R7-R173-R174</f>
        <v>97077.600000000035</v>
      </c>
      <c r="S171" s="225">
        <f>S7-S173-S174</f>
        <v>97077.600000000035</v>
      </c>
      <c r="T171" s="225">
        <f>T7-T173-T174</f>
        <v>68224</v>
      </c>
      <c r="U171" s="76"/>
      <c r="V171" s="79"/>
      <c r="W171" s="79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</row>
    <row r="172" spans="1:196" hidden="1">
      <c r="F172" s="81"/>
      <c r="G172" s="81"/>
      <c r="H172" s="82"/>
      <c r="I172" s="79"/>
      <c r="J172" s="79"/>
      <c r="K172" s="83"/>
      <c r="L172" s="76"/>
      <c r="M172" s="87"/>
      <c r="N172" s="76"/>
      <c r="O172" s="87"/>
      <c r="P172" s="78"/>
      <c r="Q172" s="76"/>
      <c r="R172" s="76"/>
      <c r="S172" s="77"/>
      <c r="T172" s="76"/>
      <c r="U172" s="76"/>
      <c r="V172" s="79"/>
      <c r="W172" s="79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</row>
    <row r="173" spans="1:196" hidden="1">
      <c r="E173" s="418" t="s">
        <v>304</v>
      </c>
      <c r="F173" s="419"/>
      <c r="G173" s="419"/>
      <c r="H173" s="420"/>
      <c r="I173" s="421"/>
      <c r="J173" s="421"/>
      <c r="K173" s="422"/>
      <c r="L173" s="423">
        <f>L133</f>
        <v>1171.7</v>
      </c>
      <c r="M173" s="423">
        <f t="shared" ref="M173:O173" si="103">M133</f>
        <v>1171.7</v>
      </c>
      <c r="N173" s="423">
        <f t="shared" si="103"/>
        <v>1171.7</v>
      </c>
      <c r="O173" s="423">
        <f t="shared" si="103"/>
        <v>769.8</v>
      </c>
      <c r="P173" s="424"/>
      <c r="Q173" s="421"/>
      <c r="R173" s="423">
        <f>L173</f>
        <v>1171.7</v>
      </c>
      <c r="S173" s="423">
        <f t="shared" ref="S173:U174" si="104">M173</f>
        <v>1171.7</v>
      </c>
      <c r="T173" s="423">
        <f t="shared" si="104"/>
        <v>1171.7</v>
      </c>
      <c r="U173" s="423">
        <f t="shared" si="104"/>
        <v>769.8</v>
      </c>
      <c r="V173" s="421"/>
      <c r="W173" s="421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</row>
    <row r="174" spans="1:196" hidden="1">
      <c r="E174" s="412" t="s">
        <v>305</v>
      </c>
      <c r="F174" s="413"/>
      <c r="G174" s="413"/>
      <c r="H174" s="414"/>
      <c r="I174" s="415"/>
      <c r="J174" s="415"/>
      <c r="K174" s="416"/>
      <c r="L174" s="417">
        <f>L143</f>
        <v>77.099999999999994</v>
      </c>
      <c r="M174" s="417">
        <f t="shared" ref="M174:O174" si="105">M143</f>
        <v>77.099999999999994</v>
      </c>
      <c r="N174" s="417">
        <f t="shared" si="105"/>
        <v>77.099999999999994</v>
      </c>
      <c r="O174" s="417">
        <f t="shared" si="105"/>
        <v>25.2</v>
      </c>
      <c r="P174" s="417"/>
      <c r="Q174" s="415"/>
      <c r="R174" s="417">
        <f t="shared" ref="R174" si="106">L174</f>
        <v>77.099999999999994</v>
      </c>
      <c r="S174" s="417">
        <f t="shared" si="104"/>
        <v>77.099999999999994</v>
      </c>
      <c r="T174" s="417">
        <f t="shared" si="104"/>
        <v>77.099999999999994</v>
      </c>
      <c r="U174" s="417">
        <f t="shared" si="104"/>
        <v>25.2</v>
      </c>
      <c r="V174" s="415"/>
      <c r="W174" s="415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</row>
    <row r="175" spans="1:196" hidden="1">
      <c r="F175" s="81"/>
      <c r="G175" s="81"/>
      <c r="H175" s="82"/>
      <c r="I175" s="79"/>
      <c r="J175" s="79"/>
      <c r="K175" s="83"/>
      <c r="L175" s="76"/>
      <c r="M175" s="87"/>
      <c r="N175" s="76"/>
      <c r="O175" s="87"/>
      <c r="P175" s="78"/>
      <c r="Q175" s="76"/>
      <c r="R175" s="76"/>
      <c r="S175" s="77"/>
      <c r="T175" s="76"/>
      <c r="U175" s="76"/>
      <c r="V175" s="79"/>
      <c r="W175" s="79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</row>
    <row r="176" spans="1:196" hidden="1">
      <c r="F176" s="81"/>
      <c r="G176" s="81"/>
      <c r="H176" s="82"/>
      <c r="I176" s="79"/>
      <c r="J176" s="79"/>
      <c r="K176" s="83"/>
      <c r="L176" s="76"/>
      <c r="M176" s="87"/>
      <c r="N176" s="76"/>
      <c r="O176" s="87"/>
      <c r="P176" s="78"/>
      <c r="Q176" s="76"/>
      <c r="R176" s="76"/>
      <c r="S176" s="77"/>
      <c r="T176" s="76"/>
      <c r="U176" s="76"/>
      <c r="V176" s="79"/>
      <c r="W176" s="79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</row>
    <row r="177" spans="6:43" hidden="1">
      <c r="F177" s="81"/>
      <c r="G177" s="81"/>
      <c r="H177" s="82"/>
      <c r="I177" s="79"/>
      <c r="J177" s="79"/>
      <c r="K177" s="83"/>
      <c r="L177" s="76"/>
      <c r="M177" s="87"/>
      <c r="N177" s="76"/>
      <c r="O177" s="87"/>
      <c r="P177" s="78"/>
      <c r="Q177" s="76"/>
      <c r="R177" s="76"/>
      <c r="S177" s="77"/>
      <c r="T177" s="76"/>
      <c r="U177" s="76"/>
      <c r="V177" s="79"/>
      <c r="W177" s="79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</row>
    <row r="178" spans="6:43" hidden="1">
      <c r="F178" s="81"/>
      <c r="G178" s="81"/>
      <c r="H178" s="82"/>
      <c r="I178" s="79"/>
      <c r="J178" s="79"/>
      <c r="K178" s="83"/>
      <c r="L178" s="76"/>
      <c r="M178" s="87"/>
      <c r="N178" s="76"/>
      <c r="O178" s="87"/>
      <c r="P178" s="78"/>
      <c r="Q178" s="76"/>
      <c r="R178" s="76"/>
      <c r="S178" s="77"/>
      <c r="T178" s="76"/>
      <c r="U178" s="76"/>
      <c r="V178" s="79"/>
      <c r="W178" s="79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</row>
    <row r="179" spans="6:43" hidden="1">
      <c r="F179" s="81"/>
      <c r="G179" s="81"/>
      <c r="H179" s="82"/>
      <c r="I179" s="79"/>
      <c r="J179" s="79"/>
      <c r="K179" s="83"/>
      <c r="L179" s="76"/>
      <c r="M179" s="87"/>
      <c r="N179" s="76"/>
      <c r="O179" s="87"/>
      <c r="P179" s="78"/>
      <c r="Q179" s="76"/>
      <c r="R179" s="76"/>
      <c r="S179" s="77"/>
      <c r="T179" s="76"/>
      <c r="U179" s="76"/>
      <c r="V179" s="79"/>
      <c r="W179" s="79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</row>
    <row r="180" spans="6:43" hidden="1">
      <c r="F180" s="81"/>
      <c r="G180" s="81"/>
      <c r="H180" s="82"/>
      <c r="I180" s="79"/>
      <c r="J180" s="79"/>
      <c r="K180" s="83"/>
      <c r="L180" s="76"/>
      <c r="M180" s="87"/>
      <c r="N180" s="76"/>
      <c r="O180" s="87"/>
      <c r="P180" s="78"/>
      <c r="Q180" s="76"/>
      <c r="R180" s="76"/>
      <c r="S180" s="77"/>
      <c r="T180" s="76"/>
      <c r="U180" s="76"/>
      <c r="V180" s="79"/>
      <c r="W180" s="79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</row>
    <row r="181" spans="6:43" hidden="1">
      <c r="F181" s="81"/>
      <c r="G181" s="81"/>
      <c r="H181" s="82"/>
      <c r="I181" s="79"/>
      <c r="J181" s="79"/>
      <c r="K181" s="83"/>
      <c r="L181" s="76"/>
      <c r="M181" s="87"/>
      <c r="N181" s="76"/>
      <c r="O181" s="87"/>
      <c r="P181" s="78"/>
      <c r="Q181" s="76"/>
      <c r="R181" s="76"/>
      <c r="S181" s="77"/>
      <c r="T181" s="76"/>
      <c r="U181" s="76"/>
      <c r="V181" s="79"/>
      <c r="W181" s="79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</row>
    <row r="182" spans="6:43" hidden="1">
      <c r="F182" s="81"/>
      <c r="G182" s="81"/>
      <c r="H182" s="82"/>
      <c r="I182" s="79"/>
      <c r="J182" s="79"/>
      <c r="K182" s="83"/>
      <c r="L182" s="76"/>
      <c r="M182" s="87"/>
      <c r="N182" s="76"/>
      <c r="O182" s="87"/>
      <c r="P182" s="78"/>
      <c r="Q182" s="76"/>
      <c r="R182" s="76"/>
      <c r="S182" s="77"/>
      <c r="T182" s="76"/>
      <c r="U182" s="76"/>
      <c r="V182" s="79"/>
      <c r="W182" s="79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</row>
    <row r="183" spans="6:43">
      <c r="F183" s="81"/>
      <c r="G183" s="81"/>
      <c r="H183" s="82"/>
      <c r="I183" s="79"/>
      <c r="J183" s="79"/>
      <c r="K183" s="83"/>
      <c r="L183" s="76"/>
      <c r="M183" s="87"/>
      <c r="N183" s="76"/>
      <c r="O183" s="87"/>
      <c r="P183" s="78"/>
      <c r="Q183" s="76"/>
      <c r="R183" s="76"/>
      <c r="S183" s="77"/>
      <c r="T183" s="76"/>
      <c r="U183" s="76"/>
      <c r="V183" s="79"/>
      <c r="W183" s="79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</row>
    <row r="184" spans="6:43">
      <c r="F184" s="81"/>
      <c r="G184" s="81"/>
      <c r="H184" s="82"/>
      <c r="I184" s="79"/>
      <c r="J184" s="79"/>
      <c r="K184" s="83"/>
      <c r="L184" s="76"/>
      <c r="M184" s="87"/>
      <c r="N184" s="76"/>
      <c r="O184" s="87"/>
      <c r="P184" s="78"/>
      <c r="Q184" s="76"/>
      <c r="R184" s="76"/>
      <c r="S184" s="77"/>
      <c r="T184" s="76"/>
      <c r="U184" s="76"/>
      <c r="V184" s="79"/>
      <c r="W184" s="79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</row>
    <row r="185" spans="6:43">
      <c r="F185" s="81"/>
      <c r="G185" s="81"/>
      <c r="H185" s="82"/>
      <c r="I185" s="79"/>
      <c r="J185" s="79"/>
      <c r="K185" s="83"/>
      <c r="L185" s="76"/>
      <c r="M185" s="87"/>
      <c r="N185" s="76"/>
      <c r="O185" s="87"/>
      <c r="P185" s="78"/>
      <c r="Q185" s="76"/>
      <c r="R185" s="76"/>
      <c r="S185" s="77"/>
      <c r="T185" s="76"/>
      <c r="U185" s="76"/>
      <c r="V185" s="79"/>
      <c r="W185" s="79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</row>
    <row r="186" spans="6:43">
      <c r="F186" s="81"/>
      <c r="G186" s="81"/>
      <c r="H186" s="82"/>
      <c r="I186" s="79"/>
      <c r="J186" s="79"/>
      <c r="K186" s="83"/>
      <c r="L186" s="76"/>
      <c r="M186" s="87"/>
      <c r="N186" s="76"/>
      <c r="O186" s="87"/>
      <c r="P186" s="78"/>
      <c r="Q186" s="76"/>
      <c r="R186" s="76"/>
      <c r="S186" s="77"/>
      <c r="T186" s="76"/>
      <c r="U186" s="76"/>
      <c r="V186" s="79"/>
      <c r="W186" s="79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</row>
    <row r="187" spans="6:43">
      <c r="F187" s="81"/>
      <c r="G187" s="81"/>
      <c r="H187" s="82"/>
      <c r="I187" s="79"/>
      <c r="J187" s="79"/>
      <c r="K187" s="83"/>
      <c r="L187" s="76"/>
      <c r="M187" s="87"/>
      <c r="N187" s="76"/>
      <c r="O187" s="87"/>
      <c r="P187" s="78"/>
      <c r="Q187" s="76"/>
      <c r="R187" s="76"/>
      <c r="S187" s="77"/>
      <c r="T187" s="76"/>
      <c r="U187" s="76"/>
      <c r="V187" s="79"/>
      <c r="W187" s="79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</row>
    <row r="188" spans="6:43">
      <c r="F188" s="81"/>
      <c r="G188" s="81"/>
      <c r="H188" s="82"/>
      <c r="I188" s="79"/>
      <c r="J188" s="79"/>
      <c r="K188" s="83"/>
      <c r="L188" s="76"/>
      <c r="M188" s="87"/>
      <c r="N188" s="76"/>
      <c r="O188" s="87"/>
      <c r="P188" s="78"/>
      <c r="Q188" s="76"/>
      <c r="R188" s="76"/>
      <c r="S188" s="77"/>
      <c r="T188" s="76"/>
      <c r="U188" s="76"/>
      <c r="V188" s="79"/>
      <c r="W188" s="79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</row>
    <row r="189" spans="6:43">
      <c r="F189" s="81"/>
      <c r="G189" s="81"/>
      <c r="H189" s="82"/>
      <c r="I189" s="79"/>
      <c r="J189" s="79"/>
      <c r="K189" s="83"/>
      <c r="L189" s="76"/>
      <c r="M189" s="87"/>
      <c r="N189" s="76"/>
      <c r="O189" s="87"/>
      <c r="P189" s="78"/>
      <c r="Q189" s="76"/>
      <c r="R189" s="76"/>
      <c r="S189" s="77"/>
      <c r="T189" s="76"/>
      <c r="U189" s="76"/>
      <c r="V189" s="79"/>
      <c r="W189" s="79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</row>
    <row r="190" spans="6:43">
      <c r="F190" s="81"/>
      <c r="G190" s="81"/>
      <c r="H190" s="82"/>
      <c r="I190" s="79"/>
      <c r="J190" s="79"/>
      <c r="K190" s="83"/>
      <c r="L190" s="76"/>
      <c r="M190" s="87"/>
      <c r="N190" s="76"/>
      <c r="O190" s="87"/>
      <c r="P190" s="78"/>
      <c r="Q190" s="76"/>
      <c r="R190" s="76"/>
      <c r="S190" s="77"/>
      <c r="T190" s="76"/>
      <c r="U190" s="76"/>
      <c r="V190" s="79"/>
      <c r="W190" s="79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</row>
    <row r="191" spans="6:43">
      <c r="F191" s="81"/>
      <c r="G191" s="81"/>
      <c r="H191" s="82"/>
      <c r="I191" s="79"/>
      <c r="J191" s="79"/>
      <c r="K191" s="83"/>
      <c r="L191" s="76"/>
      <c r="M191" s="87"/>
      <c r="N191" s="76"/>
      <c r="O191" s="87"/>
      <c r="P191" s="78"/>
      <c r="Q191" s="76"/>
      <c r="R191" s="76"/>
      <c r="S191" s="77"/>
      <c r="T191" s="76"/>
      <c r="U191" s="76"/>
      <c r="V191" s="79"/>
      <c r="W191" s="79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</row>
    <row r="192" spans="6:43">
      <c r="F192" s="81"/>
      <c r="G192" s="81"/>
      <c r="H192" s="82"/>
      <c r="I192" s="79"/>
      <c r="J192" s="79"/>
      <c r="K192" s="83"/>
      <c r="L192" s="76"/>
      <c r="M192" s="87"/>
      <c r="N192" s="76"/>
      <c r="O192" s="87"/>
      <c r="P192" s="78"/>
      <c r="Q192" s="76"/>
      <c r="R192" s="76"/>
      <c r="S192" s="77"/>
      <c r="T192" s="76"/>
      <c r="U192" s="76"/>
      <c r="V192" s="79"/>
      <c r="W192" s="79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</row>
    <row r="193" spans="6:43">
      <c r="F193" s="81"/>
      <c r="G193" s="81"/>
      <c r="H193" s="82"/>
      <c r="I193" s="79"/>
      <c r="J193" s="79"/>
      <c r="K193" s="83"/>
      <c r="L193" s="76"/>
      <c r="M193" s="87"/>
      <c r="N193" s="76"/>
      <c r="O193" s="87"/>
      <c r="P193" s="78"/>
      <c r="Q193" s="76"/>
      <c r="R193" s="76"/>
      <c r="S193" s="77"/>
      <c r="T193" s="76"/>
      <c r="U193" s="76"/>
      <c r="V193" s="79"/>
      <c r="W193" s="79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</row>
    <row r="194" spans="6:43">
      <c r="F194" s="81"/>
      <c r="G194" s="81"/>
      <c r="H194" s="82"/>
      <c r="I194" s="79"/>
      <c r="J194" s="79"/>
      <c r="K194" s="83"/>
      <c r="L194" s="76"/>
      <c r="M194" s="87"/>
      <c r="N194" s="76"/>
      <c r="O194" s="87"/>
      <c r="P194" s="78"/>
      <c r="Q194" s="76"/>
      <c r="R194" s="76"/>
      <c r="S194" s="77"/>
      <c r="T194" s="76"/>
      <c r="U194" s="76"/>
      <c r="V194" s="79"/>
      <c r="W194" s="79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</row>
    <row r="195" spans="6:43">
      <c r="F195" s="81"/>
      <c r="G195" s="81"/>
      <c r="H195" s="82"/>
      <c r="I195" s="79"/>
      <c r="J195" s="79"/>
      <c r="K195" s="83"/>
      <c r="L195" s="76"/>
      <c r="M195" s="87"/>
      <c r="N195" s="76"/>
      <c r="O195" s="87"/>
      <c r="P195" s="78"/>
      <c r="Q195" s="76"/>
      <c r="R195" s="76"/>
      <c r="S195" s="77"/>
      <c r="T195" s="76"/>
      <c r="U195" s="76"/>
      <c r="V195" s="79"/>
      <c r="W195" s="79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</row>
    <row r="196" spans="6:43">
      <c r="F196" s="81"/>
      <c r="G196" s="81"/>
      <c r="H196" s="82"/>
      <c r="I196" s="79"/>
      <c r="J196" s="79"/>
      <c r="K196" s="83"/>
      <c r="L196" s="76"/>
      <c r="M196" s="87"/>
      <c r="N196" s="76"/>
      <c r="O196" s="87"/>
      <c r="P196" s="78"/>
      <c r="Q196" s="76"/>
      <c r="R196" s="76"/>
      <c r="S196" s="77"/>
      <c r="T196" s="76"/>
      <c r="U196" s="76"/>
      <c r="V196" s="79"/>
      <c r="W196" s="79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</row>
    <row r="197" spans="6:43">
      <c r="F197" s="81"/>
      <c r="G197" s="81"/>
      <c r="H197" s="82"/>
      <c r="I197" s="79"/>
      <c r="J197" s="79"/>
      <c r="K197" s="83"/>
      <c r="L197" s="76"/>
      <c r="M197" s="87"/>
      <c r="N197" s="76"/>
      <c r="O197" s="87"/>
      <c r="P197" s="78"/>
      <c r="Q197" s="76"/>
      <c r="R197" s="76"/>
      <c r="S197" s="77"/>
      <c r="T197" s="76"/>
      <c r="U197" s="76"/>
      <c r="V197" s="79"/>
      <c r="W197" s="79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</row>
    <row r="198" spans="6:43">
      <c r="F198" s="81"/>
      <c r="G198" s="81"/>
      <c r="H198" s="82"/>
      <c r="I198" s="79"/>
      <c r="J198" s="79"/>
      <c r="K198" s="83"/>
      <c r="L198" s="76"/>
      <c r="M198" s="87"/>
      <c r="N198" s="76"/>
      <c r="O198" s="87"/>
      <c r="P198" s="78"/>
      <c r="Q198" s="76"/>
      <c r="R198" s="76"/>
      <c r="S198" s="77"/>
      <c r="T198" s="76"/>
      <c r="U198" s="76"/>
      <c r="V198" s="79"/>
      <c r="W198" s="79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</row>
    <row r="199" spans="6:43">
      <c r="F199" s="81"/>
      <c r="G199" s="81"/>
      <c r="H199" s="82"/>
      <c r="I199" s="79"/>
      <c r="J199" s="79"/>
      <c r="K199" s="83"/>
      <c r="L199" s="76"/>
      <c r="M199" s="87"/>
      <c r="N199" s="76"/>
      <c r="O199" s="87"/>
      <c r="P199" s="78"/>
      <c r="Q199" s="76"/>
      <c r="R199" s="76"/>
      <c r="S199" s="77"/>
      <c r="T199" s="76"/>
      <c r="U199" s="76"/>
      <c r="V199" s="79"/>
      <c r="W199" s="79"/>
    </row>
    <row r="200" spans="6:43">
      <c r="F200" s="81"/>
      <c r="G200" s="81"/>
      <c r="H200" s="82"/>
      <c r="I200" s="79"/>
      <c r="J200" s="79"/>
      <c r="K200" s="83"/>
      <c r="L200" s="76"/>
      <c r="M200" s="87"/>
      <c r="N200" s="76"/>
      <c r="O200" s="87"/>
      <c r="P200" s="78"/>
      <c r="Q200" s="76"/>
      <c r="R200" s="76"/>
      <c r="S200" s="77"/>
      <c r="T200" s="76"/>
      <c r="U200" s="76"/>
      <c r="V200" s="79"/>
      <c r="W200" s="79"/>
    </row>
    <row r="201" spans="6:43">
      <c r="F201" s="81"/>
      <c r="G201" s="81"/>
      <c r="H201" s="82"/>
      <c r="I201" s="79"/>
      <c r="J201" s="79"/>
      <c r="K201" s="83"/>
      <c r="L201" s="76"/>
      <c r="M201" s="87"/>
      <c r="N201" s="76"/>
      <c r="O201" s="87"/>
      <c r="P201" s="78"/>
      <c r="Q201" s="76"/>
      <c r="R201" s="76"/>
      <c r="S201" s="77"/>
      <c r="T201" s="76"/>
      <c r="U201" s="76"/>
      <c r="V201" s="79"/>
      <c r="W201" s="79"/>
    </row>
    <row r="202" spans="6:43">
      <c r="F202" s="81"/>
      <c r="G202" s="81"/>
      <c r="H202" s="82"/>
      <c r="I202" s="79"/>
      <c r="J202" s="79"/>
      <c r="K202" s="83"/>
      <c r="L202" s="76"/>
      <c r="M202" s="87"/>
      <c r="N202" s="76"/>
      <c r="O202" s="87"/>
      <c r="P202" s="78"/>
      <c r="Q202" s="76"/>
      <c r="R202" s="76"/>
      <c r="S202" s="77"/>
      <c r="T202" s="76"/>
      <c r="U202" s="76"/>
      <c r="V202" s="79"/>
      <c r="W202" s="79"/>
    </row>
    <row r="203" spans="6:43">
      <c r="F203" s="81"/>
      <c r="G203" s="81"/>
      <c r="H203" s="82"/>
      <c r="I203" s="79"/>
      <c r="J203" s="79"/>
      <c r="K203" s="83"/>
      <c r="L203" s="76"/>
      <c r="M203" s="87"/>
      <c r="N203" s="76"/>
      <c r="O203" s="87"/>
      <c r="P203" s="78"/>
      <c r="Q203" s="76"/>
      <c r="R203" s="76"/>
      <c r="S203" s="77"/>
      <c r="T203" s="76"/>
      <c r="U203" s="76"/>
      <c r="V203" s="79"/>
      <c r="W203" s="79"/>
    </row>
    <row r="204" spans="6:43">
      <c r="F204" s="81"/>
      <c r="G204" s="81"/>
      <c r="H204" s="82"/>
      <c r="I204" s="79"/>
      <c r="J204" s="79"/>
      <c r="K204" s="83"/>
      <c r="L204" s="76"/>
      <c r="M204" s="87"/>
      <c r="N204" s="76"/>
      <c r="O204" s="87"/>
      <c r="P204" s="78"/>
      <c r="Q204" s="76"/>
      <c r="R204" s="76"/>
      <c r="S204" s="77"/>
      <c r="T204" s="76"/>
      <c r="U204" s="76"/>
      <c r="V204" s="79"/>
      <c r="W204" s="79"/>
    </row>
    <row r="205" spans="6:43">
      <c r="F205" s="81"/>
      <c r="G205" s="81"/>
      <c r="H205" s="82"/>
      <c r="I205" s="79"/>
      <c r="J205" s="79"/>
      <c r="K205" s="83"/>
      <c r="L205" s="76"/>
      <c r="M205" s="87"/>
      <c r="N205" s="76"/>
      <c r="O205" s="87"/>
      <c r="P205" s="78"/>
      <c r="Q205" s="76"/>
      <c r="R205" s="76"/>
      <c r="S205" s="77"/>
      <c r="T205" s="76"/>
      <c r="U205" s="76"/>
      <c r="V205" s="79"/>
      <c r="W205" s="79"/>
    </row>
    <row r="206" spans="6:43">
      <c r="F206" s="81"/>
      <c r="G206" s="81"/>
      <c r="H206" s="82"/>
      <c r="I206" s="79"/>
      <c r="J206" s="79"/>
      <c r="K206" s="83"/>
      <c r="L206" s="76"/>
      <c r="M206" s="87"/>
      <c r="N206" s="76"/>
      <c r="O206" s="87"/>
      <c r="P206" s="78"/>
      <c r="Q206" s="76"/>
      <c r="R206" s="76"/>
      <c r="S206" s="77"/>
      <c r="T206" s="76"/>
      <c r="U206" s="76"/>
      <c r="V206" s="79"/>
      <c r="W206" s="79"/>
    </row>
    <row r="207" spans="6:43">
      <c r="F207" s="81"/>
      <c r="G207" s="81"/>
      <c r="H207" s="82"/>
      <c r="I207" s="79"/>
      <c r="J207" s="79"/>
      <c r="K207" s="83"/>
      <c r="L207" s="76"/>
      <c r="M207" s="87"/>
      <c r="N207" s="76"/>
      <c r="O207" s="87"/>
      <c r="P207" s="78"/>
      <c r="Q207" s="76"/>
      <c r="R207" s="76"/>
      <c r="S207" s="77"/>
      <c r="T207" s="76"/>
      <c r="U207" s="76"/>
      <c r="V207" s="79"/>
      <c r="W207" s="79"/>
    </row>
    <row r="208" spans="6:43">
      <c r="F208" s="81"/>
      <c r="G208" s="81"/>
      <c r="H208" s="82"/>
      <c r="I208" s="79"/>
      <c r="J208" s="79"/>
      <c r="K208" s="83"/>
      <c r="L208" s="76"/>
      <c r="M208" s="87"/>
      <c r="N208" s="76"/>
      <c r="O208" s="87"/>
      <c r="P208" s="78"/>
      <c r="Q208" s="76"/>
      <c r="R208" s="76"/>
      <c r="S208" s="77"/>
      <c r="T208" s="76"/>
      <c r="U208" s="76"/>
      <c r="V208" s="79"/>
      <c r="W208" s="79"/>
    </row>
    <row r="209" spans="6:23">
      <c r="F209" s="81"/>
      <c r="G209" s="81"/>
      <c r="H209" s="82"/>
      <c r="I209" s="79"/>
      <c r="J209" s="79"/>
      <c r="K209" s="83"/>
      <c r="L209" s="76"/>
      <c r="M209" s="87"/>
      <c r="N209" s="76"/>
      <c r="O209" s="87"/>
      <c r="P209" s="78"/>
      <c r="Q209" s="76"/>
      <c r="R209" s="76"/>
      <c r="S209" s="77"/>
      <c r="T209" s="76"/>
      <c r="U209" s="76"/>
      <c r="V209" s="79"/>
      <c r="W209" s="79"/>
    </row>
    <row r="210" spans="6:23">
      <c r="F210" s="81"/>
      <c r="G210" s="81"/>
      <c r="H210" s="82"/>
      <c r="I210" s="79"/>
      <c r="J210" s="79"/>
      <c r="K210" s="83"/>
      <c r="L210" s="76"/>
      <c r="M210" s="87"/>
      <c r="N210" s="76"/>
      <c r="O210" s="87"/>
      <c r="P210" s="78"/>
      <c r="Q210" s="76"/>
      <c r="R210" s="76"/>
      <c r="S210" s="77"/>
      <c r="T210" s="76"/>
      <c r="U210" s="76"/>
      <c r="V210" s="79"/>
      <c r="W210" s="79"/>
    </row>
    <row r="211" spans="6:23">
      <c r="F211" s="81"/>
      <c r="G211" s="81"/>
      <c r="H211" s="82"/>
      <c r="I211" s="79"/>
      <c r="J211" s="79"/>
      <c r="K211" s="83"/>
      <c r="L211" s="76"/>
      <c r="M211" s="87"/>
      <c r="N211" s="76"/>
      <c r="O211" s="87"/>
      <c r="P211" s="78"/>
      <c r="Q211" s="76"/>
      <c r="R211" s="76"/>
      <c r="S211" s="77"/>
      <c r="T211" s="76"/>
      <c r="U211" s="76"/>
      <c r="V211" s="79"/>
      <c r="W211" s="79"/>
    </row>
    <row r="212" spans="6:23">
      <c r="F212" s="81"/>
      <c r="G212" s="81"/>
      <c r="H212" s="82"/>
      <c r="I212" s="79"/>
      <c r="J212" s="79"/>
      <c r="K212" s="83"/>
      <c r="L212" s="76"/>
      <c r="M212" s="87"/>
      <c r="N212" s="76"/>
      <c r="O212" s="87"/>
      <c r="P212" s="78"/>
      <c r="Q212" s="76"/>
      <c r="R212" s="76"/>
      <c r="S212" s="77"/>
      <c r="T212" s="76"/>
      <c r="U212" s="76"/>
      <c r="V212" s="79"/>
      <c r="W212" s="79"/>
    </row>
    <row r="213" spans="6:23">
      <c r="F213" s="81"/>
      <c r="G213" s="81"/>
      <c r="H213" s="82"/>
      <c r="I213" s="79"/>
      <c r="J213" s="79"/>
      <c r="K213" s="83"/>
      <c r="L213" s="76"/>
      <c r="M213" s="87"/>
      <c r="N213" s="76"/>
      <c r="O213" s="87"/>
      <c r="P213" s="78"/>
      <c r="Q213" s="76"/>
      <c r="R213" s="76"/>
      <c r="S213" s="77"/>
      <c r="T213" s="76"/>
      <c r="U213" s="76"/>
      <c r="V213" s="79"/>
      <c r="W213" s="79"/>
    </row>
    <row r="214" spans="6:23">
      <c r="F214" s="81"/>
      <c r="G214" s="81"/>
      <c r="H214" s="82"/>
      <c r="I214" s="79"/>
      <c r="J214" s="79"/>
      <c r="K214" s="83"/>
      <c r="L214" s="76"/>
      <c r="M214" s="87"/>
      <c r="N214" s="76"/>
      <c r="O214" s="87"/>
      <c r="P214" s="78"/>
      <c r="Q214" s="76"/>
      <c r="R214" s="76"/>
      <c r="S214" s="77"/>
      <c r="T214" s="76"/>
      <c r="U214" s="76"/>
      <c r="V214" s="79"/>
      <c r="W214" s="79"/>
    </row>
    <row r="215" spans="6:23">
      <c r="F215" s="81"/>
      <c r="G215" s="81"/>
      <c r="H215" s="82"/>
      <c r="I215" s="79"/>
      <c r="J215" s="79"/>
      <c r="K215" s="83"/>
      <c r="L215" s="76"/>
      <c r="M215" s="87"/>
      <c r="N215" s="76"/>
      <c r="O215" s="87"/>
      <c r="P215" s="78"/>
      <c r="Q215" s="76"/>
      <c r="R215" s="76"/>
      <c r="S215" s="77"/>
      <c r="T215" s="76"/>
      <c r="U215" s="76"/>
      <c r="V215" s="79"/>
      <c r="W215" s="79"/>
    </row>
    <row r="216" spans="6:23">
      <c r="F216" s="81"/>
      <c r="G216" s="81"/>
      <c r="H216" s="82"/>
      <c r="I216" s="79"/>
      <c r="J216" s="79"/>
      <c r="K216" s="83"/>
      <c r="L216" s="76"/>
      <c r="M216" s="87"/>
      <c r="N216" s="76"/>
      <c r="O216" s="87"/>
      <c r="P216" s="78"/>
      <c r="Q216" s="76"/>
      <c r="R216" s="76"/>
      <c r="S216" s="77"/>
      <c r="T216" s="76"/>
      <c r="U216" s="76"/>
      <c r="V216" s="79"/>
      <c r="W216" s="79"/>
    </row>
    <row r="217" spans="6:23">
      <c r="F217" s="81"/>
      <c r="G217" s="81"/>
      <c r="H217" s="82"/>
      <c r="I217" s="79"/>
      <c r="J217" s="79"/>
      <c r="K217" s="83"/>
      <c r="L217" s="76"/>
      <c r="M217" s="87"/>
      <c r="N217" s="76"/>
      <c r="O217" s="87"/>
      <c r="P217" s="78"/>
      <c r="Q217" s="76"/>
      <c r="R217" s="76"/>
      <c r="S217" s="77"/>
      <c r="T217" s="76"/>
      <c r="U217" s="76"/>
      <c r="V217" s="79"/>
      <c r="W217" s="79"/>
    </row>
    <row r="218" spans="6:23">
      <c r="F218" s="81"/>
      <c r="G218" s="81"/>
      <c r="H218" s="82"/>
      <c r="I218" s="79"/>
      <c r="J218" s="79"/>
      <c r="K218" s="83"/>
      <c r="L218" s="76"/>
      <c r="M218" s="87"/>
      <c r="N218" s="76"/>
      <c r="O218" s="87"/>
      <c r="P218" s="78"/>
      <c r="Q218" s="76"/>
      <c r="R218" s="76"/>
      <c r="S218" s="77"/>
      <c r="T218" s="76"/>
      <c r="U218" s="76"/>
      <c r="V218" s="79"/>
      <c r="W218" s="79"/>
    </row>
    <row r="219" spans="6:23">
      <c r="F219" s="81"/>
      <c r="G219" s="81"/>
      <c r="H219" s="82"/>
      <c r="I219" s="79"/>
      <c r="J219" s="79"/>
      <c r="K219" s="83"/>
      <c r="L219" s="76"/>
      <c r="M219" s="87"/>
      <c r="N219" s="76"/>
      <c r="O219" s="87"/>
      <c r="P219" s="78"/>
      <c r="Q219" s="76"/>
      <c r="R219" s="76"/>
      <c r="S219" s="77"/>
      <c r="T219" s="76"/>
      <c r="U219" s="76"/>
      <c r="V219" s="79"/>
      <c r="W219" s="79"/>
    </row>
    <row r="220" spans="6:23">
      <c r="F220" s="81"/>
      <c r="G220" s="81"/>
      <c r="H220" s="82"/>
      <c r="I220" s="79"/>
      <c r="J220" s="79"/>
      <c r="K220" s="83"/>
      <c r="L220" s="76"/>
      <c r="M220" s="87"/>
      <c r="N220" s="76"/>
      <c r="O220" s="87"/>
      <c r="P220" s="78"/>
      <c r="Q220" s="76"/>
      <c r="R220" s="76"/>
      <c r="S220" s="77"/>
      <c r="T220" s="76"/>
      <c r="U220" s="76"/>
      <c r="V220" s="79"/>
      <c r="W220" s="79"/>
    </row>
    <row r="221" spans="6:23">
      <c r="F221" s="81"/>
      <c r="G221" s="81"/>
      <c r="H221" s="82"/>
      <c r="I221" s="79"/>
      <c r="J221" s="79"/>
      <c r="K221" s="83"/>
      <c r="L221" s="76"/>
      <c r="M221" s="87"/>
      <c r="N221" s="76"/>
      <c r="O221" s="87"/>
      <c r="P221" s="78"/>
      <c r="Q221" s="76"/>
      <c r="R221" s="76"/>
      <c r="S221" s="77"/>
      <c r="T221" s="76"/>
      <c r="U221" s="76"/>
      <c r="V221" s="79"/>
      <c r="W221" s="79"/>
    </row>
    <row r="222" spans="6:23">
      <c r="F222" s="81"/>
      <c r="G222" s="81"/>
      <c r="H222" s="82"/>
      <c r="I222" s="79"/>
      <c r="J222" s="79"/>
      <c r="K222" s="83"/>
      <c r="L222" s="76"/>
      <c r="M222" s="87"/>
      <c r="N222" s="76"/>
      <c r="O222" s="87"/>
      <c r="P222" s="78"/>
      <c r="Q222" s="76"/>
      <c r="R222" s="76"/>
      <c r="S222" s="77"/>
      <c r="T222" s="76"/>
      <c r="U222" s="76"/>
      <c r="V222" s="79"/>
      <c r="W222" s="79"/>
    </row>
    <row r="223" spans="6:23">
      <c r="F223" s="81"/>
      <c r="G223" s="81"/>
      <c r="H223" s="82"/>
      <c r="I223" s="79"/>
      <c r="J223" s="79"/>
      <c r="K223" s="83"/>
      <c r="L223" s="76"/>
      <c r="M223" s="87"/>
      <c r="N223" s="76"/>
      <c r="O223" s="87"/>
      <c r="P223" s="78"/>
      <c r="Q223" s="76"/>
      <c r="R223" s="76"/>
      <c r="S223" s="77"/>
      <c r="T223" s="76"/>
      <c r="U223" s="76"/>
      <c r="V223" s="79"/>
      <c r="W223" s="79"/>
    </row>
    <row r="224" spans="6:23">
      <c r="F224" s="81"/>
      <c r="G224" s="81"/>
      <c r="H224" s="82"/>
      <c r="I224" s="79"/>
      <c r="J224" s="79"/>
      <c r="K224" s="83"/>
      <c r="L224" s="76"/>
      <c r="M224" s="87"/>
      <c r="N224" s="76"/>
      <c r="O224" s="87"/>
      <c r="P224" s="78"/>
      <c r="Q224" s="76"/>
      <c r="R224" s="76"/>
      <c r="S224" s="77"/>
      <c r="T224" s="76"/>
      <c r="U224" s="76"/>
      <c r="V224" s="79"/>
      <c r="W224" s="79"/>
    </row>
    <row r="225" spans="6:23">
      <c r="F225" s="81"/>
      <c r="G225" s="81"/>
      <c r="H225" s="82"/>
      <c r="I225" s="79"/>
      <c r="J225" s="79"/>
      <c r="K225" s="83"/>
      <c r="L225" s="76"/>
      <c r="M225" s="87"/>
      <c r="N225" s="76"/>
      <c r="O225" s="87"/>
      <c r="P225" s="78"/>
      <c r="Q225" s="76"/>
      <c r="R225" s="76"/>
      <c r="S225" s="77"/>
      <c r="T225" s="76"/>
      <c r="U225" s="76"/>
      <c r="V225" s="79"/>
      <c r="W225" s="79"/>
    </row>
    <row r="226" spans="6:23">
      <c r="F226" s="81"/>
      <c r="G226" s="81"/>
      <c r="H226" s="82"/>
      <c r="I226" s="79"/>
      <c r="J226" s="79"/>
      <c r="K226" s="83"/>
      <c r="L226" s="76"/>
      <c r="M226" s="87"/>
      <c r="N226" s="76"/>
      <c r="O226" s="87"/>
      <c r="P226" s="78"/>
      <c r="Q226" s="76"/>
      <c r="R226" s="76"/>
      <c r="S226" s="77"/>
      <c r="T226" s="76"/>
      <c r="U226" s="76"/>
      <c r="V226" s="79"/>
      <c r="W226" s="79"/>
    </row>
    <row r="227" spans="6:23">
      <c r="F227" s="81"/>
      <c r="G227" s="81"/>
      <c r="H227" s="82"/>
      <c r="I227" s="79"/>
      <c r="J227" s="79"/>
      <c r="K227" s="83"/>
      <c r="L227" s="76"/>
      <c r="M227" s="87"/>
      <c r="N227" s="76"/>
      <c r="O227" s="87"/>
      <c r="P227" s="78"/>
      <c r="Q227" s="76"/>
      <c r="R227" s="76"/>
      <c r="S227" s="77"/>
      <c r="T227" s="76"/>
      <c r="U227" s="76"/>
      <c r="V227" s="79"/>
      <c r="W227" s="79"/>
    </row>
    <row r="228" spans="6:23">
      <c r="F228" s="81"/>
      <c r="G228" s="81"/>
      <c r="H228" s="82"/>
      <c r="I228" s="79"/>
      <c r="J228" s="79"/>
      <c r="K228" s="83"/>
      <c r="L228" s="76"/>
      <c r="M228" s="87"/>
      <c r="N228" s="76"/>
      <c r="O228" s="87"/>
      <c r="P228" s="78"/>
      <c r="Q228" s="76"/>
      <c r="R228" s="76"/>
      <c r="S228" s="77"/>
      <c r="T228" s="76"/>
      <c r="U228" s="76"/>
      <c r="V228" s="79"/>
      <c r="W228" s="79"/>
    </row>
    <row r="229" spans="6:23">
      <c r="F229" s="81"/>
      <c r="G229" s="81"/>
      <c r="H229" s="82"/>
      <c r="I229" s="79"/>
      <c r="J229" s="79"/>
      <c r="K229" s="83"/>
      <c r="L229" s="76"/>
      <c r="M229" s="87"/>
      <c r="N229" s="76"/>
      <c r="O229" s="87"/>
      <c r="P229" s="78"/>
      <c r="Q229" s="76"/>
      <c r="R229" s="76"/>
      <c r="S229" s="77"/>
      <c r="T229" s="76"/>
      <c r="U229" s="76"/>
      <c r="V229" s="79"/>
      <c r="W229" s="79"/>
    </row>
    <row r="230" spans="6:23">
      <c r="F230" s="81"/>
      <c r="G230" s="81"/>
      <c r="H230" s="82"/>
      <c r="I230" s="79"/>
      <c r="J230" s="79"/>
      <c r="K230" s="83"/>
      <c r="L230" s="76"/>
      <c r="M230" s="87"/>
      <c r="N230" s="76"/>
      <c r="O230" s="87"/>
      <c r="P230" s="78"/>
      <c r="Q230" s="76"/>
      <c r="R230" s="76"/>
      <c r="S230" s="77"/>
      <c r="T230" s="76"/>
      <c r="U230" s="76"/>
      <c r="V230" s="79"/>
      <c r="W230" s="79"/>
    </row>
    <row r="231" spans="6:23">
      <c r="F231" s="81"/>
      <c r="G231" s="81"/>
      <c r="H231" s="82"/>
      <c r="I231" s="79"/>
      <c r="J231" s="79"/>
      <c r="K231" s="83"/>
      <c r="L231" s="76"/>
      <c r="M231" s="87"/>
      <c r="N231" s="76"/>
      <c r="O231" s="87"/>
      <c r="P231" s="78"/>
      <c r="Q231" s="76"/>
      <c r="R231" s="76"/>
      <c r="S231" s="77"/>
      <c r="T231" s="76"/>
      <c r="U231" s="76"/>
      <c r="V231" s="79"/>
      <c r="W231" s="79"/>
    </row>
    <row r="232" spans="6:23">
      <c r="F232" s="81"/>
      <c r="G232" s="81"/>
      <c r="H232" s="82"/>
      <c r="I232" s="79"/>
      <c r="J232" s="79"/>
      <c r="K232" s="83"/>
      <c r="L232" s="76"/>
      <c r="M232" s="87"/>
      <c r="N232" s="76"/>
      <c r="O232" s="87"/>
      <c r="P232" s="78"/>
      <c r="Q232" s="76"/>
      <c r="R232" s="76"/>
      <c r="S232" s="77"/>
      <c r="T232" s="76"/>
      <c r="U232" s="76"/>
      <c r="V232" s="79"/>
      <c r="W232" s="79"/>
    </row>
    <row r="233" spans="6:23">
      <c r="F233" s="81"/>
      <c r="G233" s="81"/>
      <c r="H233" s="82"/>
      <c r="I233" s="79"/>
      <c r="J233" s="79"/>
      <c r="K233" s="83"/>
      <c r="L233" s="76"/>
      <c r="M233" s="87"/>
      <c r="N233" s="76"/>
      <c r="O233" s="87"/>
      <c r="P233" s="78"/>
      <c r="Q233" s="76"/>
      <c r="R233" s="76"/>
      <c r="S233" s="77"/>
      <c r="T233" s="76"/>
      <c r="U233" s="76"/>
      <c r="V233" s="79"/>
      <c r="W233" s="79"/>
    </row>
    <row r="234" spans="6:23">
      <c r="F234" s="81"/>
      <c r="G234" s="81"/>
      <c r="H234" s="82"/>
      <c r="I234" s="79"/>
      <c r="J234" s="79"/>
      <c r="K234" s="83"/>
      <c r="L234" s="76"/>
      <c r="M234" s="87"/>
      <c r="N234" s="76"/>
      <c r="O234" s="87"/>
      <c r="P234" s="78"/>
      <c r="Q234" s="76"/>
      <c r="R234" s="76"/>
      <c r="S234" s="77"/>
      <c r="T234" s="76"/>
      <c r="U234" s="76"/>
      <c r="V234" s="79"/>
      <c r="W234" s="79"/>
    </row>
    <row r="235" spans="6:23">
      <c r="F235" s="81"/>
      <c r="G235" s="81"/>
      <c r="H235" s="82"/>
      <c r="I235" s="79"/>
      <c r="J235" s="79"/>
      <c r="K235" s="83"/>
      <c r="L235" s="76"/>
      <c r="M235" s="87"/>
      <c r="N235" s="76"/>
      <c r="O235" s="87"/>
      <c r="P235" s="78"/>
      <c r="Q235" s="76"/>
      <c r="R235" s="76"/>
      <c r="S235" s="77"/>
      <c r="T235" s="76"/>
      <c r="U235" s="76"/>
      <c r="V235" s="79"/>
      <c r="W235" s="79"/>
    </row>
    <row r="236" spans="6:23">
      <c r="F236" s="81"/>
      <c r="G236" s="81"/>
      <c r="H236" s="82"/>
      <c r="I236" s="79"/>
      <c r="J236" s="79"/>
      <c r="K236" s="83"/>
      <c r="L236" s="76"/>
      <c r="M236" s="87"/>
      <c r="N236" s="76"/>
      <c r="O236" s="87"/>
      <c r="P236" s="78"/>
      <c r="Q236" s="76"/>
      <c r="R236" s="76"/>
      <c r="S236" s="77"/>
      <c r="T236" s="76"/>
      <c r="U236" s="76"/>
      <c r="V236" s="79"/>
      <c r="W236" s="79"/>
    </row>
    <row r="237" spans="6:23">
      <c r="F237" s="81"/>
      <c r="G237" s="81"/>
      <c r="H237" s="82"/>
      <c r="I237" s="79"/>
      <c r="J237" s="79"/>
      <c r="K237" s="83"/>
      <c r="L237" s="76"/>
      <c r="M237" s="87"/>
      <c r="N237" s="76"/>
      <c r="O237" s="87"/>
      <c r="P237" s="78"/>
      <c r="Q237" s="76"/>
      <c r="R237" s="76"/>
      <c r="S237" s="77"/>
      <c r="T237" s="76"/>
      <c r="U237" s="76"/>
      <c r="V237" s="79"/>
      <c r="W237" s="79"/>
    </row>
    <row r="238" spans="6:23">
      <c r="F238" s="81"/>
      <c r="G238" s="81"/>
      <c r="H238" s="82"/>
      <c r="I238" s="79"/>
      <c r="J238" s="79"/>
      <c r="K238" s="83"/>
      <c r="L238" s="76"/>
      <c r="M238" s="87"/>
      <c r="N238" s="76"/>
      <c r="O238" s="87"/>
      <c r="P238" s="78"/>
      <c r="Q238" s="76"/>
      <c r="R238" s="76"/>
      <c r="S238" s="77"/>
      <c r="T238" s="76"/>
      <c r="U238" s="76"/>
      <c r="V238" s="79"/>
      <c r="W238" s="79"/>
    </row>
    <row r="239" spans="6:23">
      <c r="F239" s="81"/>
      <c r="G239" s="81"/>
      <c r="H239" s="82"/>
      <c r="I239" s="79"/>
      <c r="J239" s="79"/>
      <c r="K239" s="83"/>
      <c r="L239" s="76"/>
      <c r="M239" s="87"/>
      <c r="N239" s="76"/>
      <c r="O239" s="87"/>
      <c r="P239" s="78"/>
      <c r="Q239" s="76"/>
      <c r="R239" s="76"/>
      <c r="S239" s="77"/>
      <c r="T239" s="76"/>
      <c r="U239" s="76"/>
      <c r="V239" s="79"/>
      <c r="W239" s="79"/>
    </row>
    <row r="240" spans="6:23">
      <c r="F240" s="81"/>
      <c r="G240" s="81"/>
      <c r="H240" s="82"/>
      <c r="I240" s="79"/>
      <c r="J240" s="79"/>
      <c r="K240" s="83"/>
      <c r="L240" s="76"/>
      <c r="M240" s="87"/>
      <c r="N240" s="76"/>
      <c r="O240" s="87"/>
      <c r="P240" s="78"/>
      <c r="Q240" s="76"/>
      <c r="R240" s="76"/>
      <c r="S240" s="77"/>
      <c r="T240" s="76"/>
      <c r="U240" s="76"/>
      <c r="V240" s="79"/>
      <c r="W240" s="79"/>
    </row>
    <row r="241" spans="6:23">
      <c r="F241" s="81"/>
      <c r="G241" s="81"/>
      <c r="H241" s="82"/>
      <c r="I241" s="79"/>
      <c r="J241" s="79"/>
      <c r="K241" s="83"/>
      <c r="L241" s="76"/>
      <c r="M241" s="87"/>
      <c r="N241" s="76"/>
      <c r="O241" s="87"/>
      <c r="P241" s="78"/>
      <c r="Q241" s="76"/>
      <c r="R241" s="76"/>
      <c r="S241" s="77"/>
      <c r="T241" s="76"/>
      <c r="U241" s="76"/>
      <c r="V241" s="79"/>
      <c r="W241" s="79"/>
    </row>
    <row r="242" spans="6:23">
      <c r="F242" s="81"/>
      <c r="G242" s="81"/>
      <c r="H242" s="82"/>
      <c r="I242" s="79"/>
      <c r="J242" s="79"/>
      <c r="K242" s="83"/>
      <c r="L242" s="76"/>
      <c r="M242" s="87"/>
      <c r="N242" s="76"/>
      <c r="O242" s="87"/>
      <c r="P242" s="78"/>
      <c r="Q242" s="76"/>
      <c r="R242" s="76"/>
      <c r="S242" s="77"/>
      <c r="T242" s="76"/>
      <c r="U242" s="76"/>
      <c r="V242" s="79"/>
      <c r="W242" s="79"/>
    </row>
    <row r="243" spans="6:23">
      <c r="F243" s="81"/>
      <c r="G243" s="81"/>
      <c r="H243" s="82"/>
      <c r="I243" s="79"/>
      <c r="J243" s="79"/>
      <c r="K243" s="83"/>
      <c r="L243" s="76"/>
      <c r="M243" s="87"/>
      <c r="N243" s="76"/>
      <c r="O243" s="87"/>
      <c r="P243" s="78"/>
      <c r="Q243" s="76"/>
      <c r="R243" s="76"/>
      <c r="S243" s="77"/>
      <c r="T243" s="76"/>
      <c r="U243" s="76"/>
      <c r="V243" s="79"/>
      <c r="W243" s="79"/>
    </row>
    <row r="244" spans="6:23">
      <c r="F244" s="81"/>
      <c r="G244" s="81"/>
      <c r="H244" s="82"/>
      <c r="I244" s="79"/>
      <c r="J244" s="79"/>
      <c r="K244" s="83"/>
      <c r="L244" s="76"/>
      <c r="M244" s="87"/>
      <c r="N244" s="76"/>
      <c r="O244" s="87"/>
      <c r="P244" s="78"/>
      <c r="Q244" s="76"/>
      <c r="R244" s="76"/>
      <c r="S244" s="77"/>
      <c r="T244" s="76"/>
      <c r="U244" s="76"/>
      <c r="V244" s="79"/>
      <c r="W244" s="79"/>
    </row>
    <row r="245" spans="6:23">
      <c r="F245" s="81"/>
      <c r="G245" s="81"/>
      <c r="H245" s="82"/>
      <c r="I245" s="79"/>
      <c r="J245" s="79"/>
      <c r="K245" s="83"/>
      <c r="L245" s="76"/>
      <c r="M245" s="87"/>
      <c r="N245" s="76"/>
      <c r="O245" s="87"/>
      <c r="P245" s="78"/>
      <c r="Q245" s="76"/>
      <c r="R245" s="76"/>
      <c r="S245" s="77"/>
      <c r="T245" s="76"/>
      <c r="U245" s="76"/>
      <c r="V245" s="79"/>
      <c r="W245" s="79"/>
    </row>
    <row r="246" spans="6:23">
      <c r="F246" s="81"/>
      <c r="G246" s="81"/>
      <c r="H246" s="82"/>
      <c r="I246" s="79"/>
      <c r="J246" s="79"/>
      <c r="K246" s="83"/>
      <c r="L246" s="76"/>
      <c r="M246" s="87"/>
      <c r="N246" s="76"/>
      <c r="O246" s="87"/>
      <c r="P246" s="78"/>
      <c r="Q246" s="76"/>
      <c r="R246" s="76"/>
      <c r="S246" s="77"/>
      <c r="T246" s="76"/>
      <c r="U246" s="76"/>
      <c r="V246" s="79"/>
      <c r="W246" s="79"/>
    </row>
    <row r="247" spans="6:23">
      <c r="F247" s="81"/>
      <c r="G247" s="81"/>
      <c r="H247" s="82"/>
      <c r="I247" s="79"/>
      <c r="J247" s="79"/>
      <c r="K247" s="83"/>
      <c r="L247" s="76"/>
      <c r="M247" s="87"/>
      <c r="N247" s="76"/>
      <c r="O247" s="87"/>
      <c r="P247" s="78"/>
      <c r="Q247" s="76"/>
      <c r="R247" s="76"/>
      <c r="S247" s="77"/>
      <c r="T247" s="76"/>
      <c r="U247" s="76"/>
      <c r="V247" s="79"/>
      <c r="W247" s="79"/>
    </row>
    <row r="248" spans="6:23">
      <c r="F248" s="81"/>
      <c r="G248" s="81"/>
      <c r="H248" s="82"/>
      <c r="I248" s="79"/>
      <c r="J248" s="79"/>
      <c r="K248" s="83"/>
      <c r="L248" s="76"/>
      <c r="M248" s="87"/>
      <c r="N248" s="76"/>
      <c r="O248" s="87"/>
      <c r="P248" s="78"/>
      <c r="Q248" s="76"/>
      <c r="R248" s="76"/>
      <c r="S248" s="77"/>
      <c r="T248" s="76"/>
      <c r="U248" s="76"/>
      <c r="V248" s="79"/>
      <c r="W248" s="79"/>
    </row>
    <row r="249" spans="6:23">
      <c r="F249" s="81"/>
      <c r="G249" s="81"/>
      <c r="H249" s="82"/>
      <c r="I249" s="79"/>
      <c r="J249" s="79"/>
      <c r="K249" s="83"/>
      <c r="L249" s="76"/>
      <c r="M249" s="87"/>
      <c r="N249" s="76"/>
      <c r="O249" s="87"/>
      <c r="P249" s="78"/>
      <c r="Q249" s="76"/>
      <c r="R249" s="76"/>
      <c r="S249" s="77"/>
      <c r="T249" s="76"/>
      <c r="U249" s="76"/>
      <c r="V249" s="79"/>
      <c r="W249" s="79"/>
    </row>
    <row r="250" spans="6:23">
      <c r="F250" s="81"/>
      <c r="G250" s="81"/>
      <c r="H250" s="82"/>
      <c r="I250" s="79"/>
      <c r="J250" s="79"/>
      <c r="K250" s="83"/>
      <c r="L250" s="76"/>
      <c r="M250" s="87"/>
      <c r="N250" s="76"/>
      <c r="O250" s="87"/>
      <c r="P250" s="78"/>
      <c r="Q250" s="76"/>
      <c r="R250" s="76"/>
      <c r="S250" s="77"/>
      <c r="T250" s="76"/>
      <c r="U250" s="76"/>
      <c r="V250" s="79"/>
      <c r="W250" s="79"/>
    </row>
    <row r="251" spans="6:23">
      <c r="F251" s="81"/>
      <c r="G251" s="81"/>
      <c r="H251" s="82"/>
      <c r="I251" s="79"/>
      <c r="J251" s="79"/>
      <c r="K251" s="83"/>
      <c r="L251" s="76"/>
      <c r="M251" s="87"/>
      <c r="N251" s="76"/>
      <c r="O251" s="87"/>
      <c r="P251" s="78"/>
      <c r="Q251" s="76"/>
      <c r="R251" s="76"/>
      <c r="S251" s="77"/>
      <c r="T251" s="76"/>
      <c r="U251" s="76"/>
      <c r="V251" s="79"/>
      <c r="W251" s="79"/>
    </row>
    <row r="252" spans="6:23">
      <c r="F252" s="81"/>
      <c r="G252" s="81"/>
      <c r="H252" s="82"/>
      <c r="I252" s="79"/>
      <c r="J252" s="79"/>
      <c r="K252" s="83"/>
      <c r="L252" s="76"/>
      <c r="M252" s="87"/>
      <c r="N252" s="76"/>
      <c r="O252" s="87"/>
      <c r="P252" s="78"/>
      <c r="Q252" s="76"/>
      <c r="R252" s="76"/>
      <c r="S252" s="77"/>
      <c r="T252" s="76"/>
      <c r="U252" s="76"/>
      <c r="V252" s="79"/>
      <c r="W252" s="79"/>
    </row>
    <row r="253" spans="6:23">
      <c r="F253" s="81"/>
      <c r="G253" s="81"/>
      <c r="H253" s="82"/>
      <c r="I253" s="79"/>
      <c r="J253" s="79"/>
      <c r="K253" s="83"/>
      <c r="L253" s="76"/>
      <c r="M253" s="87"/>
      <c r="N253" s="76"/>
      <c r="O253" s="87"/>
      <c r="P253" s="78"/>
      <c r="Q253" s="76"/>
      <c r="R253" s="76"/>
      <c r="S253" s="77"/>
      <c r="T253" s="76"/>
      <c r="U253" s="76"/>
      <c r="V253" s="79"/>
      <c r="W253" s="79"/>
    </row>
    <row r="254" spans="6:23">
      <c r="F254" s="81"/>
      <c r="G254" s="81"/>
      <c r="H254" s="82"/>
      <c r="I254" s="79"/>
      <c r="J254" s="79"/>
      <c r="K254" s="83"/>
      <c r="L254" s="76"/>
      <c r="M254" s="87"/>
      <c r="N254" s="76"/>
      <c r="O254" s="87"/>
      <c r="P254" s="78"/>
      <c r="Q254" s="76"/>
      <c r="R254" s="76"/>
      <c r="S254" s="77"/>
      <c r="T254" s="76"/>
      <c r="U254" s="76"/>
      <c r="V254" s="79"/>
      <c r="W254" s="79"/>
    </row>
    <row r="255" spans="6:23">
      <c r="F255" s="81"/>
      <c r="G255" s="81"/>
      <c r="H255" s="82"/>
      <c r="I255" s="79"/>
      <c r="J255" s="79"/>
      <c r="K255" s="83"/>
      <c r="L255" s="76"/>
      <c r="M255" s="87"/>
      <c r="N255" s="76"/>
      <c r="O255" s="87"/>
      <c r="P255" s="78"/>
      <c r="Q255" s="76"/>
      <c r="R255" s="76"/>
      <c r="S255" s="77"/>
      <c r="T255" s="76"/>
      <c r="U255" s="76"/>
      <c r="V255" s="79"/>
      <c r="W255" s="79"/>
    </row>
    <row r="256" spans="6:23">
      <c r="F256" s="81"/>
      <c r="G256" s="81"/>
      <c r="H256" s="82"/>
      <c r="I256" s="79"/>
      <c r="J256" s="79"/>
      <c r="K256" s="83"/>
      <c r="L256" s="76"/>
      <c r="M256" s="87"/>
      <c r="N256" s="76"/>
      <c r="O256" s="87"/>
      <c r="P256" s="78"/>
      <c r="Q256" s="76"/>
      <c r="R256" s="76"/>
      <c r="S256" s="77"/>
      <c r="T256" s="76"/>
      <c r="U256" s="76"/>
      <c r="V256" s="79"/>
      <c r="W256" s="79"/>
    </row>
    <row r="257" spans="6:23">
      <c r="F257" s="81"/>
      <c r="G257" s="81"/>
      <c r="H257" s="82"/>
      <c r="I257" s="79"/>
      <c r="J257" s="79"/>
      <c r="K257" s="83"/>
      <c r="L257" s="76"/>
      <c r="M257" s="87"/>
      <c r="N257" s="76"/>
      <c r="O257" s="87"/>
      <c r="P257" s="78"/>
      <c r="Q257" s="76"/>
      <c r="R257" s="76"/>
      <c r="S257" s="77"/>
      <c r="T257" s="76"/>
      <c r="U257" s="76"/>
      <c r="V257" s="79"/>
      <c r="W257" s="79"/>
    </row>
    <row r="258" spans="6:23">
      <c r="F258" s="81"/>
      <c r="G258" s="81"/>
      <c r="H258" s="82"/>
      <c r="I258" s="79"/>
      <c r="J258" s="79"/>
      <c r="K258" s="83"/>
      <c r="L258" s="76"/>
      <c r="M258" s="87"/>
      <c r="N258" s="76"/>
      <c r="O258" s="87"/>
      <c r="P258" s="78"/>
      <c r="Q258" s="76"/>
      <c r="R258" s="76"/>
      <c r="S258" s="77"/>
      <c r="T258" s="76"/>
      <c r="U258" s="76"/>
      <c r="V258" s="79"/>
      <c r="W258" s="79"/>
    </row>
    <row r="259" spans="6:23">
      <c r="F259" s="81"/>
      <c r="G259" s="81"/>
      <c r="H259" s="82"/>
      <c r="I259" s="79"/>
      <c r="J259" s="79"/>
      <c r="K259" s="83"/>
      <c r="L259" s="76"/>
      <c r="M259" s="87"/>
      <c r="N259" s="76"/>
      <c r="O259" s="87"/>
      <c r="P259" s="78"/>
      <c r="Q259" s="76"/>
      <c r="R259" s="76"/>
      <c r="S259" s="77"/>
      <c r="T259" s="76"/>
      <c r="U259" s="76"/>
      <c r="V259" s="79"/>
      <c r="W259" s="79"/>
    </row>
    <row r="260" spans="6:23">
      <c r="F260" s="81"/>
      <c r="G260" s="81"/>
      <c r="H260" s="82"/>
      <c r="I260" s="79"/>
      <c r="J260" s="79"/>
      <c r="K260" s="83"/>
      <c r="L260" s="76"/>
      <c r="M260" s="87"/>
      <c r="N260" s="76"/>
      <c r="O260" s="87"/>
      <c r="P260" s="78"/>
      <c r="Q260" s="76"/>
      <c r="R260" s="76"/>
      <c r="S260" s="77"/>
      <c r="T260" s="76"/>
      <c r="U260" s="76"/>
      <c r="V260" s="79"/>
      <c r="W260" s="79"/>
    </row>
    <row r="261" spans="6:23">
      <c r="F261" s="81"/>
      <c r="G261" s="81"/>
      <c r="H261" s="82"/>
      <c r="I261" s="79"/>
      <c r="J261" s="79"/>
      <c r="K261" s="83"/>
      <c r="L261" s="76"/>
      <c r="M261" s="87"/>
      <c r="N261" s="76"/>
      <c r="O261" s="87"/>
      <c r="P261" s="78"/>
      <c r="Q261" s="76"/>
      <c r="R261" s="76"/>
      <c r="S261" s="77"/>
      <c r="T261" s="76"/>
      <c r="U261" s="76"/>
      <c r="V261" s="79"/>
      <c r="W261" s="79"/>
    </row>
    <row r="262" spans="6:23">
      <c r="F262" s="81"/>
      <c r="G262" s="81"/>
      <c r="H262" s="82"/>
      <c r="I262" s="79"/>
      <c r="J262" s="79"/>
      <c r="K262" s="83"/>
      <c r="L262" s="76"/>
      <c r="M262" s="87"/>
      <c r="N262" s="76"/>
      <c r="O262" s="87"/>
      <c r="P262" s="78"/>
      <c r="Q262" s="76"/>
      <c r="R262" s="76"/>
      <c r="S262" s="77"/>
      <c r="T262" s="76"/>
      <c r="U262" s="76"/>
      <c r="V262" s="79"/>
      <c r="W262" s="79"/>
    </row>
    <row r="263" spans="6:23">
      <c r="F263" s="81"/>
      <c r="G263" s="81"/>
      <c r="H263" s="82"/>
      <c r="I263" s="79"/>
      <c r="J263" s="79"/>
      <c r="K263" s="83"/>
      <c r="L263" s="76"/>
      <c r="M263" s="87"/>
      <c r="N263" s="76"/>
      <c r="O263" s="87"/>
      <c r="P263" s="78"/>
      <c r="Q263" s="76"/>
      <c r="R263" s="76"/>
      <c r="S263" s="77"/>
      <c r="T263" s="76"/>
      <c r="U263" s="76"/>
      <c r="V263" s="79"/>
      <c r="W263" s="79"/>
    </row>
    <row r="264" spans="6:23">
      <c r="F264" s="81"/>
      <c r="G264" s="81"/>
      <c r="H264" s="82"/>
      <c r="I264" s="79"/>
      <c r="J264" s="79"/>
      <c r="K264" s="83"/>
      <c r="L264" s="76"/>
      <c r="M264" s="87"/>
      <c r="N264" s="76"/>
      <c r="O264" s="87"/>
      <c r="P264" s="78"/>
      <c r="Q264" s="76"/>
      <c r="R264" s="76"/>
      <c r="S264" s="77"/>
      <c r="T264" s="76"/>
      <c r="U264" s="76"/>
      <c r="V264" s="79"/>
      <c r="W264" s="79"/>
    </row>
    <row r="265" spans="6:23">
      <c r="F265" s="81"/>
      <c r="G265" s="81"/>
      <c r="H265" s="82"/>
      <c r="I265" s="79"/>
      <c r="J265" s="79"/>
      <c r="K265" s="83"/>
      <c r="L265" s="76"/>
      <c r="M265" s="87"/>
      <c r="N265" s="76"/>
      <c r="O265" s="87"/>
      <c r="P265" s="78"/>
      <c r="Q265" s="76"/>
      <c r="R265" s="76"/>
      <c r="S265" s="77"/>
      <c r="T265" s="76"/>
      <c r="U265" s="76"/>
      <c r="V265" s="79"/>
      <c r="W265" s="79"/>
    </row>
    <row r="266" spans="6:23">
      <c r="F266" s="81"/>
      <c r="G266" s="81"/>
      <c r="H266" s="82"/>
      <c r="I266" s="79"/>
      <c r="J266" s="79"/>
      <c r="K266" s="83"/>
      <c r="L266" s="76"/>
      <c r="M266" s="87"/>
      <c r="N266" s="76"/>
      <c r="O266" s="87"/>
      <c r="P266" s="78"/>
      <c r="Q266" s="76"/>
      <c r="R266" s="76"/>
      <c r="S266" s="77"/>
      <c r="T266" s="76"/>
      <c r="U266" s="76"/>
      <c r="V266" s="79"/>
      <c r="W266" s="79"/>
    </row>
    <row r="267" spans="6:23">
      <c r="F267" s="81"/>
      <c r="G267" s="81"/>
      <c r="H267" s="82"/>
      <c r="I267" s="79"/>
      <c r="J267" s="79"/>
      <c r="K267" s="83"/>
      <c r="L267" s="76"/>
      <c r="M267" s="87"/>
      <c r="N267" s="76"/>
      <c r="O267" s="87"/>
      <c r="P267" s="78"/>
      <c r="Q267" s="76"/>
      <c r="R267" s="76"/>
      <c r="S267" s="77"/>
      <c r="T267" s="76"/>
      <c r="U267" s="76"/>
      <c r="V267" s="79"/>
      <c r="W267" s="79"/>
    </row>
    <row r="268" spans="6:23">
      <c r="F268" s="81"/>
      <c r="G268" s="81"/>
      <c r="H268" s="82"/>
      <c r="I268" s="79"/>
      <c r="J268" s="79"/>
      <c r="K268" s="83"/>
      <c r="L268" s="76"/>
      <c r="M268" s="87"/>
      <c r="N268" s="76"/>
      <c r="O268" s="87"/>
      <c r="P268" s="78"/>
      <c r="Q268" s="76"/>
      <c r="R268" s="76"/>
      <c r="S268" s="77"/>
      <c r="T268" s="76"/>
      <c r="U268" s="76"/>
      <c r="V268" s="79"/>
      <c r="W268" s="79"/>
    </row>
    <row r="269" spans="6:23">
      <c r="F269" s="81"/>
      <c r="G269" s="81"/>
      <c r="H269" s="82"/>
      <c r="I269" s="79"/>
      <c r="J269" s="79"/>
      <c r="K269" s="83"/>
      <c r="L269" s="76"/>
      <c r="M269" s="87"/>
      <c r="N269" s="76"/>
      <c r="O269" s="87"/>
      <c r="P269" s="78"/>
      <c r="Q269" s="76"/>
      <c r="R269" s="76"/>
      <c r="S269" s="77"/>
      <c r="T269" s="76"/>
      <c r="U269" s="76"/>
      <c r="V269" s="79"/>
      <c r="W269" s="79"/>
    </row>
    <row r="270" spans="6:23">
      <c r="F270" s="81"/>
      <c r="G270" s="81"/>
      <c r="H270" s="82"/>
      <c r="I270" s="79"/>
      <c r="J270" s="79"/>
      <c r="K270" s="83"/>
      <c r="L270" s="76"/>
      <c r="M270" s="87"/>
      <c r="N270" s="76"/>
      <c r="O270" s="87"/>
      <c r="P270" s="78"/>
      <c r="Q270" s="76"/>
      <c r="R270" s="76"/>
      <c r="S270" s="77"/>
      <c r="T270" s="76"/>
      <c r="U270" s="76"/>
      <c r="V270" s="79"/>
      <c r="W270" s="79"/>
    </row>
    <row r="271" spans="6:23">
      <c r="F271" s="81"/>
      <c r="G271" s="81"/>
      <c r="H271" s="82"/>
      <c r="I271" s="79"/>
      <c r="J271" s="79"/>
      <c r="K271" s="83"/>
      <c r="L271" s="76"/>
      <c r="M271" s="87"/>
      <c r="N271" s="76"/>
      <c r="O271" s="87"/>
      <c r="P271" s="78"/>
      <c r="Q271" s="76"/>
      <c r="R271" s="76"/>
      <c r="S271" s="77"/>
      <c r="T271" s="76"/>
      <c r="U271" s="76"/>
      <c r="V271" s="79"/>
      <c r="W271" s="79"/>
    </row>
    <row r="272" spans="6:23">
      <c r="F272" s="81"/>
      <c r="G272" s="81"/>
      <c r="H272" s="82"/>
      <c r="I272" s="79"/>
      <c r="J272" s="79"/>
      <c r="K272" s="83"/>
      <c r="L272" s="76"/>
      <c r="M272" s="87"/>
      <c r="N272" s="76"/>
      <c r="O272" s="87"/>
      <c r="P272" s="78"/>
      <c r="Q272" s="76"/>
      <c r="R272" s="76"/>
      <c r="S272" s="77"/>
      <c r="T272" s="76"/>
      <c r="U272" s="76"/>
      <c r="V272" s="79"/>
      <c r="W272" s="79"/>
    </row>
    <row r="273" spans="6:23">
      <c r="F273" s="81"/>
      <c r="G273" s="81"/>
      <c r="H273" s="82"/>
      <c r="I273" s="79"/>
      <c r="J273" s="79"/>
      <c r="K273" s="83"/>
      <c r="L273" s="76"/>
      <c r="M273" s="87"/>
      <c r="N273" s="76"/>
      <c r="O273" s="87"/>
      <c r="P273" s="78"/>
      <c r="Q273" s="76"/>
      <c r="R273" s="76"/>
      <c r="S273" s="77"/>
      <c r="T273" s="76"/>
      <c r="U273" s="76"/>
      <c r="V273" s="79"/>
      <c r="W273" s="79"/>
    </row>
    <row r="274" spans="6:23">
      <c r="F274" s="81"/>
      <c r="G274" s="81"/>
      <c r="H274" s="82"/>
      <c r="I274" s="79"/>
      <c r="J274" s="79"/>
      <c r="K274" s="83"/>
      <c r="L274" s="76"/>
      <c r="M274" s="87"/>
      <c r="N274" s="76"/>
      <c r="O274" s="87"/>
      <c r="P274" s="78"/>
      <c r="Q274" s="76"/>
      <c r="R274" s="76"/>
      <c r="S274" s="77"/>
      <c r="T274" s="76"/>
      <c r="U274" s="76"/>
      <c r="V274" s="79"/>
      <c r="W274" s="79"/>
    </row>
    <row r="275" spans="6:23">
      <c r="F275" s="81"/>
      <c r="G275" s="81"/>
      <c r="H275" s="82"/>
      <c r="I275" s="79"/>
      <c r="J275" s="79"/>
      <c r="K275" s="83"/>
      <c r="L275" s="76"/>
      <c r="M275" s="87"/>
      <c r="N275" s="76"/>
      <c r="O275" s="87"/>
      <c r="P275" s="78"/>
      <c r="Q275" s="76"/>
      <c r="R275" s="76"/>
      <c r="S275" s="77"/>
      <c r="T275" s="76"/>
      <c r="U275" s="76"/>
      <c r="V275" s="79"/>
      <c r="W275" s="79"/>
    </row>
    <row r="276" spans="6:23">
      <c r="F276" s="81"/>
      <c r="G276" s="81"/>
      <c r="H276" s="82"/>
      <c r="I276" s="79"/>
      <c r="J276" s="79"/>
      <c r="K276" s="83"/>
      <c r="L276" s="76"/>
      <c r="M276" s="87"/>
      <c r="N276" s="76"/>
      <c r="O276" s="87"/>
      <c r="P276" s="78"/>
      <c r="Q276" s="76"/>
      <c r="R276" s="76"/>
      <c r="S276" s="77"/>
      <c r="T276" s="76"/>
      <c r="U276" s="76"/>
      <c r="V276" s="79"/>
      <c r="W276" s="79"/>
    </row>
    <row r="277" spans="6:23">
      <c r="F277" s="81"/>
      <c r="G277" s="81"/>
      <c r="H277" s="82"/>
      <c r="I277" s="79"/>
      <c r="J277" s="79"/>
      <c r="K277" s="83"/>
      <c r="L277" s="76"/>
      <c r="M277" s="87"/>
      <c r="N277" s="76"/>
      <c r="O277" s="87"/>
      <c r="P277" s="78"/>
      <c r="Q277" s="76"/>
      <c r="R277" s="76"/>
      <c r="S277" s="77"/>
      <c r="T277" s="76"/>
      <c r="U277" s="76"/>
      <c r="V277" s="79"/>
      <c r="W277" s="79"/>
    </row>
    <row r="278" spans="6:23">
      <c r="F278" s="81"/>
      <c r="G278" s="81"/>
      <c r="H278" s="82"/>
      <c r="I278" s="79"/>
      <c r="J278" s="79"/>
      <c r="K278" s="83"/>
      <c r="L278" s="76"/>
      <c r="M278" s="87"/>
      <c r="N278" s="76"/>
      <c r="O278" s="87"/>
      <c r="P278" s="78"/>
      <c r="Q278" s="76"/>
      <c r="R278" s="76"/>
      <c r="S278" s="77"/>
      <c r="T278" s="76"/>
      <c r="U278" s="76"/>
      <c r="V278" s="79"/>
      <c r="W278" s="79"/>
    </row>
    <row r="279" spans="6:23">
      <c r="F279" s="81"/>
      <c r="G279" s="81"/>
      <c r="H279" s="82"/>
      <c r="I279" s="79"/>
      <c r="J279" s="79"/>
      <c r="K279" s="83"/>
      <c r="L279" s="76"/>
      <c r="M279" s="87"/>
      <c r="N279" s="76"/>
      <c r="O279" s="87"/>
      <c r="P279" s="78"/>
      <c r="Q279" s="76"/>
      <c r="R279" s="76"/>
      <c r="S279" s="77"/>
      <c r="T279" s="76"/>
      <c r="U279" s="76"/>
      <c r="V279" s="79"/>
      <c r="W279" s="79"/>
    </row>
    <row r="280" spans="6:23">
      <c r="F280" s="81"/>
      <c r="G280" s="81"/>
      <c r="H280" s="82"/>
      <c r="I280" s="79"/>
      <c r="J280" s="79"/>
      <c r="K280" s="83"/>
      <c r="L280" s="76"/>
      <c r="M280" s="87"/>
      <c r="N280" s="76"/>
      <c r="O280" s="87"/>
      <c r="P280" s="78"/>
      <c r="Q280" s="76"/>
      <c r="R280" s="76"/>
      <c r="S280" s="77"/>
      <c r="T280" s="76"/>
      <c r="U280" s="76"/>
      <c r="V280" s="79"/>
      <c r="W280" s="79"/>
    </row>
    <row r="281" spans="6:23">
      <c r="F281" s="81"/>
      <c r="G281" s="81"/>
      <c r="H281" s="82"/>
      <c r="I281" s="79"/>
      <c r="J281" s="79"/>
      <c r="K281" s="83"/>
      <c r="L281" s="76"/>
      <c r="M281" s="87"/>
      <c r="N281" s="76"/>
      <c r="O281" s="87"/>
      <c r="P281" s="78"/>
      <c r="Q281" s="76"/>
      <c r="R281" s="76"/>
      <c r="S281" s="77"/>
      <c r="T281" s="76"/>
      <c r="U281" s="76"/>
      <c r="V281" s="79"/>
      <c r="W281" s="79"/>
    </row>
    <row r="282" spans="6:23">
      <c r="F282" s="81"/>
      <c r="G282" s="81"/>
      <c r="H282" s="82"/>
      <c r="I282" s="79"/>
      <c r="J282" s="79"/>
      <c r="K282" s="83"/>
      <c r="L282" s="76"/>
      <c r="M282" s="87"/>
      <c r="N282" s="76"/>
      <c r="O282" s="87"/>
      <c r="P282" s="78"/>
      <c r="Q282" s="76"/>
      <c r="R282" s="76"/>
      <c r="S282" s="77"/>
      <c r="T282" s="76"/>
      <c r="U282" s="76"/>
      <c r="V282" s="79"/>
      <c r="W282" s="79"/>
    </row>
    <row r="283" spans="6:23">
      <c r="F283" s="81"/>
      <c r="G283" s="81"/>
      <c r="H283" s="82"/>
      <c r="I283" s="79"/>
      <c r="J283" s="79"/>
      <c r="K283" s="83"/>
      <c r="L283" s="76"/>
      <c r="M283" s="87"/>
      <c r="N283" s="76"/>
      <c r="O283" s="87"/>
      <c r="P283" s="78"/>
      <c r="Q283" s="76"/>
      <c r="R283" s="76"/>
      <c r="S283" s="77"/>
      <c r="T283" s="76"/>
      <c r="U283" s="76"/>
      <c r="V283" s="79"/>
      <c r="W283" s="79"/>
    </row>
    <row r="284" spans="6:23">
      <c r="F284" s="81"/>
      <c r="G284" s="81"/>
      <c r="H284" s="82"/>
      <c r="I284" s="79"/>
      <c r="J284" s="79"/>
      <c r="K284" s="83"/>
      <c r="L284" s="76"/>
      <c r="M284" s="87"/>
      <c r="N284" s="76"/>
      <c r="O284" s="87"/>
      <c r="P284" s="78"/>
      <c r="Q284" s="76"/>
      <c r="R284" s="76"/>
      <c r="S284" s="77"/>
      <c r="T284" s="76"/>
      <c r="U284" s="76"/>
      <c r="V284" s="79"/>
      <c r="W284" s="79"/>
    </row>
    <row r="285" spans="6:23">
      <c r="F285" s="81"/>
      <c r="G285" s="81"/>
      <c r="H285" s="82"/>
      <c r="I285" s="79"/>
      <c r="J285" s="79"/>
      <c r="K285" s="83"/>
      <c r="L285" s="76"/>
      <c r="M285" s="87"/>
      <c r="N285" s="76"/>
      <c r="O285" s="87"/>
      <c r="P285" s="78"/>
      <c r="Q285" s="76"/>
      <c r="R285" s="76"/>
      <c r="S285" s="77"/>
      <c r="T285" s="76"/>
      <c r="U285" s="76"/>
      <c r="V285" s="79"/>
      <c r="W285" s="79"/>
    </row>
    <row r="286" spans="6:23">
      <c r="F286" s="81"/>
      <c r="G286" s="81"/>
      <c r="H286" s="82"/>
      <c r="I286" s="79"/>
      <c r="J286" s="79"/>
      <c r="K286" s="83"/>
      <c r="L286" s="76"/>
      <c r="M286" s="87"/>
      <c r="N286" s="76"/>
      <c r="O286" s="87"/>
      <c r="P286" s="78"/>
      <c r="Q286" s="76"/>
      <c r="R286" s="76"/>
      <c r="S286" s="77"/>
      <c r="T286" s="76"/>
      <c r="U286" s="76"/>
      <c r="V286" s="79"/>
      <c r="W286" s="79"/>
    </row>
    <row r="287" spans="6:23">
      <c r="F287" s="81"/>
      <c r="G287" s="81"/>
      <c r="H287" s="82"/>
      <c r="I287" s="79"/>
      <c r="J287" s="79"/>
      <c r="K287" s="83"/>
      <c r="L287" s="76"/>
      <c r="M287" s="87"/>
      <c r="N287" s="76"/>
      <c r="O287" s="87"/>
      <c r="P287" s="78"/>
      <c r="Q287" s="76"/>
      <c r="R287" s="76"/>
      <c r="S287" s="77"/>
      <c r="T287" s="76"/>
      <c r="U287" s="76"/>
      <c r="V287" s="79"/>
      <c r="W287" s="79"/>
    </row>
    <row r="288" spans="6:23">
      <c r="F288" s="81"/>
      <c r="G288" s="81"/>
      <c r="H288" s="82"/>
      <c r="I288" s="79"/>
      <c r="J288" s="79"/>
      <c r="K288" s="83"/>
      <c r="L288" s="76"/>
      <c r="M288" s="87"/>
      <c r="N288" s="76"/>
      <c r="O288" s="87"/>
      <c r="P288" s="78"/>
      <c r="Q288" s="76"/>
      <c r="R288" s="76"/>
      <c r="S288" s="77"/>
      <c r="T288" s="76"/>
      <c r="U288" s="76"/>
      <c r="V288" s="79"/>
      <c r="W288" s="79"/>
    </row>
    <row r="289" spans="6:23">
      <c r="F289" s="81"/>
      <c r="G289" s="81"/>
      <c r="H289" s="82"/>
      <c r="I289" s="79"/>
      <c r="J289" s="79"/>
      <c r="K289" s="83"/>
      <c r="L289" s="76"/>
      <c r="M289" s="87"/>
      <c r="N289" s="76"/>
      <c r="O289" s="87"/>
      <c r="P289" s="78"/>
      <c r="Q289" s="76"/>
      <c r="R289" s="76"/>
      <c r="S289" s="77"/>
      <c r="T289" s="76"/>
      <c r="U289" s="76"/>
      <c r="V289" s="79"/>
      <c r="W289" s="79"/>
    </row>
    <row r="290" spans="6:23">
      <c r="F290" s="81"/>
      <c r="G290" s="81"/>
      <c r="H290" s="82"/>
      <c r="I290" s="79"/>
      <c r="J290" s="79"/>
      <c r="K290" s="83"/>
      <c r="L290" s="76"/>
      <c r="M290" s="87"/>
      <c r="N290" s="76"/>
      <c r="O290" s="87"/>
      <c r="P290" s="78"/>
      <c r="Q290" s="76"/>
      <c r="R290" s="76"/>
      <c r="S290" s="77"/>
      <c r="T290" s="76"/>
      <c r="U290" s="76"/>
      <c r="V290" s="79"/>
      <c r="W290" s="79"/>
    </row>
    <row r="291" spans="6:23">
      <c r="F291" s="81"/>
      <c r="G291" s="81"/>
      <c r="H291" s="82"/>
      <c r="I291" s="79"/>
      <c r="J291" s="79"/>
      <c r="K291" s="83"/>
      <c r="L291" s="76"/>
      <c r="M291" s="87"/>
      <c r="N291" s="76"/>
      <c r="O291" s="87"/>
      <c r="P291" s="78"/>
      <c r="Q291" s="76"/>
      <c r="R291" s="76"/>
      <c r="S291" s="77"/>
      <c r="T291" s="76"/>
      <c r="U291" s="76"/>
      <c r="V291" s="79"/>
      <c r="W291" s="79"/>
    </row>
    <row r="292" spans="6:23">
      <c r="F292" s="81"/>
      <c r="G292" s="81"/>
      <c r="H292" s="82"/>
      <c r="I292" s="79"/>
      <c r="J292" s="79"/>
      <c r="K292" s="83"/>
      <c r="L292" s="76"/>
      <c r="M292" s="87"/>
      <c r="N292" s="76"/>
      <c r="O292" s="87"/>
      <c r="P292" s="78"/>
      <c r="Q292" s="76"/>
      <c r="R292" s="76"/>
      <c r="S292" s="77"/>
      <c r="T292" s="76"/>
      <c r="U292" s="76"/>
      <c r="V292" s="79"/>
      <c r="W292" s="79"/>
    </row>
    <row r="293" spans="6:23">
      <c r="F293" s="81"/>
      <c r="G293" s="81"/>
      <c r="H293" s="82"/>
      <c r="I293" s="79"/>
      <c r="J293" s="79"/>
      <c r="K293" s="83"/>
      <c r="L293" s="76"/>
      <c r="M293" s="87"/>
      <c r="N293" s="76"/>
      <c r="O293" s="87"/>
      <c r="P293" s="78"/>
      <c r="Q293" s="76"/>
      <c r="R293" s="76"/>
      <c r="S293" s="77"/>
      <c r="T293" s="76"/>
      <c r="U293" s="76"/>
      <c r="V293" s="79"/>
      <c r="W293" s="79"/>
    </row>
    <row r="294" spans="6:23">
      <c r="F294" s="81"/>
      <c r="G294" s="81"/>
      <c r="H294" s="82"/>
      <c r="I294" s="79"/>
      <c r="J294" s="79"/>
      <c r="K294" s="83"/>
      <c r="L294" s="76"/>
      <c r="M294" s="87"/>
      <c r="N294" s="76"/>
      <c r="O294" s="87"/>
      <c r="P294" s="78"/>
      <c r="Q294" s="76"/>
      <c r="R294" s="76"/>
      <c r="S294" s="77"/>
      <c r="T294" s="76"/>
      <c r="U294" s="76"/>
      <c r="V294" s="79"/>
      <c r="W294" s="79"/>
    </row>
    <row r="295" spans="6:23">
      <c r="F295" s="81"/>
      <c r="G295" s="81"/>
      <c r="H295" s="82"/>
      <c r="I295" s="79"/>
      <c r="J295" s="79"/>
      <c r="K295" s="83"/>
      <c r="L295" s="76"/>
      <c r="M295" s="87"/>
      <c r="N295" s="76"/>
      <c r="O295" s="87"/>
      <c r="P295" s="78"/>
      <c r="Q295" s="76"/>
      <c r="R295" s="76"/>
      <c r="S295" s="77"/>
      <c r="T295" s="76"/>
      <c r="U295" s="76"/>
      <c r="V295" s="79"/>
      <c r="W295" s="79"/>
    </row>
    <row r="296" spans="6:23">
      <c r="F296" s="81"/>
      <c r="G296" s="81"/>
      <c r="H296" s="82"/>
      <c r="I296" s="79"/>
      <c r="J296" s="79"/>
      <c r="K296" s="83"/>
      <c r="L296" s="76"/>
      <c r="M296" s="87"/>
      <c r="N296" s="76"/>
      <c r="O296" s="87"/>
      <c r="P296" s="78"/>
      <c r="Q296" s="76"/>
      <c r="R296" s="76"/>
      <c r="S296" s="77"/>
      <c r="T296" s="76"/>
      <c r="U296" s="76"/>
      <c r="V296" s="79"/>
      <c r="W296" s="79"/>
    </row>
    <row r="297" spans="6:23">
      <c r="F297" s="81"/>
      <c r="G297" s="81"/>
      <c r="H297" s="82"/>
      <c r="I297" s="79"/>
      <c r="J297" s="79"/>
      <c r="K297" s="83"/>
      <c r="L297" s="76"/>
      <c r="M297" s="87"/>
      <c r="N297" s="76"/>
      <c r="O297" s="87"/>
      <c r="P297" s="78"/>
      <c r="Q297" s="76"/>
      <c r="R297" s="76"/>
      <c r="S297" s="77"/>
      <c r="T297" s="76"/>
      <c r="U297" s="76"/>
      <c r="V297" s="79"/>
      <c r="W297" s="79"/>
    </row>
    <row r="298" spans="6:23">
      <c r="F298" s="81"/>
      <c r="G298" s="81"/>
      <c r="H298" s="82"/>
      <c r="I298" s="79"/>
      <c r="J298" s="79"/>
      <c r="K298" s="83"/>
      <c r="L298" s="76"/>
      <c r="M298" s="87"/>
      <c r="N298" s="76"/>
      <c r="O298" s="87"/>
      <c r="P298" s="78"/>
      <c r="Q298" s="76"/>
      <c r="R298" s="76"/>
      <c r="S298" s="77"/>
      <c r="T298" s="76"/>
      <c r="U298" s="76"/>
      <c r="V298" s="79"/>
      <c r="W298" s="79"/>
    </row>
    <row r="299" spans="6:23">
      <c r="F299" s="81"/>
      <c r="G299" s="81"/>
      <c r="H299" s="82"/>
      <c r="I299" s="79"/>
      <c r="J299" s="79"/>
      <c r="K299" s="83"/>
      <c r="L299" s="76"/>
      <c r="M299" s="87"/>
      <c r="N299" s="76"/>
      <c r="O299" s="87"/>
      <c r="P299" s="78"/>
      <c r="Q299" s="76"/>
      <c r="R299" s="76"/>
      <c r="S299" s="77"/>
      <c r="T299" s="76"/>
      <c r="U299" s="76"/>
      <c r="V299" s="79"/>
      <c r="W299" s="79"/>
    </row>
    <row r="300" spans="6:23">
      <c r="F300" s="81"/>
      <c r="G300" s="81"/>
      <c r="H300" s="82"/>
      <c r="I300" s="79"/>
      <c r="J300" s="79"/>
      <c r="K300" s="83"/>
      <c r="L300" s="76"/>
      <c r="M300" s="87"/>
      <c r="N300" s="76"/>
      <c r="O300" s="87"/>
      <c r="P300" s="78"/>
      <c r="Q300" s="76"/>
      <c r="R300" s="76"/>
      <c r="S300" s="77"/>
      <c r="T300" s="76"/>
      <c r="U300" s="76"/>
      <c r="V300" s="79"/>
      <c r="W300" s="79"/>
    </row>
    <row r="301" spans="6:23">
      <c r="F301" s="81"/>
      <c r="G301" s="81"/>
      <c r="H301" s="82"/>
      <c r="I301" s="79"/>
      <c r="J301" s="79"/>
      <c r="K301" s="83"/>
      <c r="L301" s="76"/>
      <c r="M301" s="87"/>
      <c r="N301" s="76"/>
      <c r="O301" s="87"/>
      <c r="P301" s="78"/>
      <c r="Q301" s="76"/>
      <c r="R301" s="76"/>
      <c r="S301" s="77"/>
      <c r="T301" s="76"/>
      <c r="U301" s="76"/>
      <c r="V301" s="79"/>
      <c r="W301" s="79"/>
    </row>
    <row r="302" spans="6:23">
      <c r="F302" s="81"/>
      <c r="G302" s="81"/>
      <c r="H302" s="82"/>
      <c r="I302" s="79"/>
      <c r="J302" s="79"/>
      <c r="K302" s="83"/>
      <c r="L302" s="76"/>
      <c r="M302" s="87"/>
      <c r="N302" s="76"/>
      <c r="O302" s="87"/>
      <c r="P302" s="78"/>
      <c r="Q302" s="76"/>
      <c r="R302" s="76"/>
      <c r="S302" s="77"/>
      <c r="T302" s="76"/>
      <c r="U302" s="76"/>
      <c r="V302" s="79"/>
      <c r="W302" s="79"/>
    </row>
    <row r="303" spans="6:23">
      <c r="F303" s="81"/>
      <c r="G303" s="81"/>
      <c r="H303" s="82"/>
      <c r="I303" s="79"/>
      <c r="J303" s="79"/>
      <c r="K303" s="83"/>
      <c r="L303" s="76"/>
      <c r="M303" s="87"/>
      <c r="N303" s="76"/>
      <c r="O303" s="87"/>
      <c r="P303" s="78"/>
      <c r="Q303" s="76"/>
      <c r="R303" s="76"/>
      <c r="S303" s="77"/>
      <c r="T303" s="76"/>
      <c r="U303" s="76"/>
      <c r="V303" s="79"/>
      <c r="W303" s="79"/>
    </row>
    <row r="304" spans="6:23">
      <c r="F304" s="81"/>
      <c r="G304" s="81"/>
      <c r="H304" s="82"/>
      <c r="I304" s="79"/>
      <c r="J304" s="79"/>
      <c r="K304" s="83"/>
      <c r="L304" s="76"/>
      <c r="M304" s="87"/>
      <c r="N304" s="76"/>
      <c r="O304" s="87"/>
      <c r="P304" s="78"/>
      <c r="Q304" s="76"/>
      <c r="R304" s="76"/>
      <c r="S304" s="77"/>
      <c r="T304" s="76"/>
      <c r="U304" s="76"/>
      <c r="V304" s="79"/>
      <c r="W304" s="79"/>
    </row>
    <row r="305" spans="6:23">
      <c r="F305" s="81"/>
      <c r="G305" s="81"/>
      <c r="H305" s="82"/>
      <c r="I305" s="79"/>
      <c r="J305" s="79"/>
      <c r="K305" s="83"/>
      <c r="L305" s="76"/>
      <c r="M305" s="87"/>
      <c r="N305" s="76"/>
      <c r="O305" s="87"/>
      <c r="P305" s="78"/>
      <c r="Q305" s="76"/>
      <c r="R305" s="76"/>
      <c r="S305" s="77"/>
      <c r="T305" s="76"/>
      <c r="U305" s="76"/>
      <c r="V305" s="79"/>
      <c r="W305" s="79"/>
    </row>
    <row r="306" spans="6:23">
      <c r="F306" s="81"/>
      <c r="G306" s="81"/>
      <c r="H306" s="82"/>
      <c r="I306" s="79"/>
      <c r="J306" s="79"/>
      <c r="K306" s="83"/>
      <c r="L306" s="76"/>
      <c r="M306" s="87"/>
      <c r="N306" s="76"/>
      <c r="O306" s="87"/>
      <c r="P306" s="78"/>
      <c r="Q306" s="76"/>
      <c r="R306" s="76"/>
      <c r="S306" s="77"/>
      <c r="T306" s="76"/>
      <c r="U306" s="76"/>
      <c r="V306" s="79"/>
      <c r="W306" s="79"/>
    </row>
    <row r="307" spans="6:23">
      <c r="F307" s="81"/>
      <c r="G307" s="81"/>
      <c r="H307" s="82"/>
      <c r="I307" s="79"/>
      <c r="J307" s="79"/>
      <c r="K307" s="83"/>
      <c r="L307" s="76"/>
      <c r="M307" s="87"/>
      <c r="N307" s="76"/>
      <c r="O307" s="87"/>
      <c r="P307" s="78"/>
      <c r="Q307" s="76"/>
      <c r="R307" s="76"/>
      <c r="S307" s="77"/>
      <c r="T307" s="76"/>
      <c r="U307" s="76"/>
      <c r="V307" s="79"/>
      <c r="W307" s="79"/>
    </row>
    <row r="308" spans="6:23">
      <c r="F308" s="81"/>
      <c r="G308" s="81"/>
      <c r="H308" s="82"/>
      <c r="I308" s="79"/>
      <c r="J308" s="79"/>
      <c r="K308" s="83"/>
      <c r="L308" s="76"/>
      <c r="M308" s="87"/>
      <c r="N308" s="76"/>
      <c r="O308" s="87"/>
      <c r="P308" s="78"/>
      <c r="Q308" s="76"/>
      <c r="R308" s="76"/>
      <c r="S308" s="77"/>
      <c r="T308" s="76"/>
      <c r="U308" s="76"/>
      <c r="V308" s="79"/>
      <c r="W308" s="79"/>
    </row>
    <row r="309" spans="6:23">
      <c r="F309" s="81"/>
      <c r="G309" s="81"/>
      <c r="H309" s="82"/>
      <c r="I309" s="79"/>
      <c r="J309" s="79"/>
      <c r="K309" s="83"/>
      <c r="L309" s="76"/>
      <c r="M309" s="87"/>
      <c r="N309" s="76"/>
      <c r="O309" s="87"/>
      <c r="P309" s="78"/>
      <c r="Q309" s="76"/>
      <c r="R309" s="76"/>
      <c r="S309" s="77"/>
      <c r="T309" s="76"/>
      <c r="U309" s="76"/>
      <c r="V309" s="79"/>
      <c r="W309" s="79"/>
    </row>
    <row r="310" spans="6:23">
      <c r="F310" s="81"/>
      <c r="G310" s="81"/>
      <c r="H310" s="82"/>
      <c r="I310" s="79"/>
      <c r="J310" s="79"/>
      <c r="K310" s="83"/>
      <c r="L310" s="76"/>
      <c r="M310" s="87"/>
      <c r="N310" s="76"/>
      <c r="O310" s="87"/>
      <c r="P310" s="78"/>
      <c r="Q310" s="76"/>
      <c r="R310" s="76"/>
      <c r="S310" s="77"/>
      <c r="T310" s="76"/>
      <c r="U310" s="76"/>
      <c r="V310" s="79"/>
      <c r="W310" s="79"/>
    </row>
    <row r="311" spans="6:23">
      <c r="F311" s="81"/>
      <c r="G311" s="81"/>
      <c r="H311" s="82"/>
      <c r="I311" s="79"/>
      <c r="J311" s="79"/>
      <c r="K311" s="83"/>
      <c r="L311" s="76"/>
      <c r="M311" s="87"/>
      <c r="N311" s="76"/>
      <c r="O311" s="87"/>
      <c r="P311" s="78"/>
      <c r="Q311" s="76"/>
      <c r="R311" s="76"/>
      <c r="S311" s="77"/>
      <c r="T311" s="76"/>
      <c r="U311" s="76"/>
      <c r="V311" s="79"/>
      <c r="W311" s="79"/>
    </row>
    <row r="312" spans="6:23">
      <c r="F312" s="81"/>
      <c r="G312" s="81"/>
      <c r="H312" s="82"/>
      <c r="I312" s="79"/>
      <c r="J312" s="79"/>
      <c r="K312" s="83"/>
      <c r="L312" s="76"/>
      <c r="M312" s="87"/>
      <c r="N312" s="76"/>
      <c r="O312" s="87"/>
      <c r="P312" s="78"/>
      <c r="Q312" s="76"/>
      <c r="R312" s="76"/>
      <c r="S312" s="77"/>
      <c r="T312" s="76"/>
      <c r="U312" s="76"/>
      <c r="V312" s="79"/>
      <c r="W312" s="79"/>
    </row>
    <row r="313" spans="6:23">
      <c r="F313" s="81"/>
      <c r="G313" s="81"/>
      <c r="H313" s="82"/>
      <c r="I313" s="79"/>
      <c r="J313" s="79"/>
      <c r="K313" s="83"/>
      <c r="L313" s="76"/>
      <c r="M313" s="87"/>
      <c r="N313" s="76"/>
      <c r="O313" s="87"/>
      <c r="P313" s="78"/>
      <c r="Q313" s="76"/>
      <c r="R313" s="76"/>
      <c r="S313" s="77"/>
      <c r="T313" s="76"/>
      <c r="U313" s="76"/>
      <c r="V313" s="79"/>
      <c r="W313" s="79"/>
    </row>
    <row r="314" spans="6:23">
      <c r="F314" s="81"/>
      <c r="G314" s="81"/>
      <c r="H314" s="82"/>
      <c r="I314" s="79"/>
      <c r="J314" s="79"/>
      <c r="K314" s="83"/>
      <c r="L314" s="76"/>
      <c r="M314" s="87"/>
      <c r="N314" s="76"/>
      <c r="O314" s="87"/>
      <c r="P314" s="78"/>
      <c r="Q314" s="76"/>
      <c r="R314" s="76"/>
      <c r="S314" s="77"/>
      <c r="T314" s="76"/>
      <c r="U314" s="76"/>
      <c r="V314" s="79"/>
      <c r="W314" s="79"/>
    </row>
    <row r="315" spans="6:23">
      <c r="F315" s="81"/>
      <c r="G315" s="81"/>
      <c r="H315" s="82"/>
      <c r="I315" s="79"/>
      <c r="J315" s="79"/>
      <c r="K315" s="83"/>
      <c r="L315" s="76"/>
      <c r="M315" s="87"/>
      <c r="N315" s="76"/>
      <c r="O315" s="87"/>
      <c r="P315" s="78"/>
      <c r="Q315" s="76"/>
      <c r="R315" s="76"/>
      <c r="S315" s="77"/>
      <c r="T315" s="76"/>
      <c r="U315" s="76"/>
      <c r="V315" s="79"/>
      <c r="W315" s="79"/>
    </row>
    <row r="316" spans="6:23">
      <c r="F316" s="81"/>
      <c r="G316" s="81"/>
      <c r="H316" s="82"/>
      <c r="I316" s="79"/>
      <c r="J316" s="79"/>
      <c r="K316" s="83"/>
      <c r="L316" s="76"/>
      <c r="M316" s="87"/>
      <c r="N316" s="76"/>
      <c r="O316" s="87"/>
      <c r="P316" s="78"/>
      <c r="Q316" s="76"/>
      <c r="R316" s="76"/>
      <c r="S316" s="77"/>
      <c r="T316" s="76"/>
      <c r="U316" s="76"/>
      <c r="V316" s="79"/>
      <c r="W316" s="79"/>
    </row>
    <row r="317" spans="6:23">
      <c r="F317" s="81"/>
      <c r="G317" s="81"/>
      <c r="H317" s="82"/>
      <c r="I317" s="79"/>
      <c r="J317" s="79"/>
      <c r="K317" s="83"/>
      <c r="L317" s="76"/>
      <c r="M317" s="87"/>
      <c r="N317" s="76"/>
      <c r="O317" s="87"/>
      <c r="P317" s="78"/>
      <c r="Q317" s="76"/>
      <c r="R317" s="76"/>
      <c r="S317" s="77"/>
      <c r="T317" s="76"/>
      <c r="U317" s="76"/>
      <c r="V317" s="79"/>
      <c r="W317" s="79"/>
    </row>
    <row r="318" spans="6:23">
      <c r="F318" s="81"/>
      <c r="G318" s="81"/>
      <c r="H318" s="82"/>
      <c r="I318" s="79"/>
      <c r="J318" s="79"/>
      <c r="K318" s="83"/>
      <c r="L318" s="76"/>
      <c r="M318" s="87"/>
      <c r="N318" s="76"/>
      <c r="O318" s="87"/>
      <c r="P318" s="78"/>
      <c r="Q318" s="76"/>
      <c r="R318" s="76"/>
      <c r="S318" s="77"/>
      <c r="T318" s="76"/>
      <c r="U318" s="76"/>
      <c r="V318" s="79"/>
      <c r="W318" s="79"/>
    </row>
    <row r="319" spans="6:23">
      <c r="F319" s="81"/>
      <c r="G319" s="81"/>
      <c r="H319" s="82"/>
      <c r="I319" s="79"/>
      <c r="J319" s="79"/>
      <c r="K319" s="83"/>
      <c r="L319" s="76"/>
      <c r="M319" s="87"/>
      <c r="N319" s="76"/>
      <c r="O319" s="87"/>
      <c r="P319" s="78"/>
      <c r="Q319" s="76"/>
      <c r="R319" s="76"/>
      <c r="S319" s="77"/>
      <c r="T319" s="76"/>
      <c r="U319" s="76"/>
      <c r="V319" s="79"/>
      <c r="W319" s="79"/>
    </row>
    <row r="320" spans="6:23">
      <c r="F320" s="81"/>
      <c r="G320" s="81"/>
      <c r="H320" s="82"/>
      <c r="I320" s="79"/>
      <c r="J320" s="79"/>
      <c r="K320" s="83"/>
      <c r="L320" s="76"/>
      <c r="M320" s="87"/>
      <c r="N320" s="76"/>
      <c r="O320" s="87"/>
      <c r="P320" s="78"/>
      <c r="Q320" s="76"/>
      <c r="R320" s="76"/>
      <c r="S320" s="77"/>
      <c r="T320" s="76"/>
      <c r="U320" s="76"/>
      <c r="V320" s="79"/>
      <c r="W320" s="79"/>
    </row>
    <row r="321" spans="6:23">
      <c r="F321" s="81"/>
      <c r="G321" s="81"/>
      <c r="H321" s="82"/>
      <c r="I321" s="79"/>
      <c r="J321" s="79"/>
      <c r="K321" s="83"/>
      <c r="L321" s="76"/>
      <c r="M321" s="87"/>
      <c r="N321" s="76"/>
      <c r="O321" s="87"/>
      <c r="P321" s="78"/>
      <c r="Q321" s="76"/>
      <c r="R321" s="76"/>
      <c r="S321" s="77"/>
      <c r="T321" s="76"/>
      <c r="U321" s="76"/>
      <c r="V321" s="79"/>
      <c r="W321" s="79"/>
    </row>
    <row r="322" spans="6:23">
      <c r="F322" s="81"/>
      <c r="G322" s="81"/>
      <c r="H322" s="82"/>
      <c r="I322" s="79"/>
      <c r="J322" s="79"/>
      <c r="K322" s="83"/>
      <c r="L322" s="76"/>
      <c r="M322" s="87"/>
      <c r="N322" s="76"/>
      <c r="O322" s="87"/>
      <c r="P322" s="78"/>
      <c r="Q322" s="76"/>
      <c r="R322" s="76"/>
      <c r="S322" s="77"/>
      <c r="T322" s="76"/>
      <c r="U322" s="76"/>
      <c r="V322" s="79"/>
      <c r="W322" s="79"/>
    </row>
    <row r="323" spans="6:23">
      <c r="F323" s="81"/>
      <c r="G323" s="81"/>
      <c r="H323" s="82"/>
      <c r="I323" s="79"/>
      <c r="J323" s="79"/>
      <c r="K323" s="83"/>
      <c r="L323" s="76"/>
      <c r="M323" s="87"/>
      <c r="N323" s="76"/>
      <c r="O323" s="87"/>
      <c r="P323" s="78"/>
      <c r="Q323" s="76"/>
      <c r="R323" s="76"/>
      <c r="S323" s="77"/>
      <c r="T323" s="76"/>
      <c r="U323" s="76"/>
      <c r="V323" s="79"/>
      <c r="W323" s="79"/>
    </row>
    <row r="324" spans="6:23">
      <c r="F324" s="81"/>
      <c r="G324" s="81"/>
      <c r="H324" s="82"/>
      <c r="I324" s="79"/>
      <c r="J324" s="79"/>
      <c r="K324" s="83"/>
      <c r="L324" s="76"/>
      <c r="M324" s="87"/>
      <c r="N324" s="76"/>
      <c r="O324" s="87"/>
      <c r="P324" s="78"/>
      <c r="Q324" s="76"/>
      <c r="R324" s="76"/>
      <c r="S324" s="77"/>
      <c r="T324" s="76"/>
      <c r="U324" s="76"/>
      <c r="V324" s="79"/>
      <c r="W324" s="79"/>
    </row>
    <row r="325" spans="6:23">
      <c r="F325" s="81"/>
      <c r="G325" s="81"/>
      <c r="H325" s="82"/>
      <c r="I325" s="79"/>
      <c r="J325" s="79"/>
      <c r="K325" s="83"/>
      <c r="L325" s="76"/>
      <c r="M325" s="87"/>
      <c r="N325" s="76"/>
      <c r="O325" s="87"/>
      <c r="P325" s="78"/>
      <c r="Q325" s="76"/>
      <c r="R325" s="76"/>
      <c r="S325" s="77"/>
      <c r="T325" s="76"/>
      <c r="U325" s="76"/>
      <c r="V325" s="79"/>
      <c r="W325" s="79"/>
    </row>
    <row r="326" spans="6:23">
      <c r="F326" s="81"/>
      <c r="G326" s="81"/>
      <c r="H326" s="82"/>
      <c r="I326" s="79"/>
      <c r="J326" s="79"/>
      <c r="K326" s="83"/>
      <c r="L326" s="76"/>
      <c r="M326" s="87"/>
      <c r="N326" s="76"/>
      <c r="O326" s="87"/>
      <c r="P326" s="78"/>
      <c r="Q326" s="76"/>
      <c r="R326" s="76"/>
      <c r="S326" s="77"/>
      <c r="T326" s="76"/>
      <c r="U326" s="76"/>
      <c r="V326" s="79"/>
      <c r="W326" s="79"/>
    </row>
    <row r="327" spans="6:23">
      <c r="F327" s="81"/>
      <c r="G327" s="81"/>
      <c r="H327" s="82"/>
      <c r="I327" s="79"/>
      <c r="J327" s="79"/>
      <c r="K327" s="83"/>
      <c r="L327" s="76"/>
      <c r="M327" s="87"/>
      <c r="N327" s="76"/>
      <c r="O327" s="87"/>
      <c r="P327" s="78"/>
      <c r="Q327" s="76"/>
      <c r="R327" s="76"/>
      <c r="S327" s="77"/>
      <c r="T327" s="76"/>
      <c r="U327" s="76"/>
      <c r="V327" s="79"/>
      <c r="W327" s="79"/>
    </row>
    <row r="328" spans="6:23">
      <c r="F328" s="81"/>
      <c r="G328" s="81"/>
      <c r="H328" s="82"/>
      <c r="I328" s="79"/>
      <c r="J328" s="79"/>
      <c r="K328" s="83"/>
      <c r="L328" s="76"/>
      <c r="M328" s="87"/>
      <c r="N328" s="76"/>
      <c r="O328" s="87"/>
      <c r="P328" s="78"/>
      <c r="Q328" s="76"/>
      <c r="R328" s="76"/>
      <c r="S328" s="77"/>
      <c r="T328" s="76"/>
      <c r="U328" s="76"/>
      <c r="V328" s="79"/>
      <c r="W328" s="79"/>
    </row>
    <row r="329" spans="6:23">
      <c r="F329" s="81"/>
      <c r="G329" s="81"/>
      <c r="H329" s="82"/>
      <c r="I329" s="79"/>
      <c r="J329" s="79"/>
      <c r="K329" s="83"/>
      <c r="L329" s="76"/>
      <c r="M329" s="87"/>
      <c r="N329" s="76"/>
      <c r="O329" s="87"/>
      <c r="P329" s="78"/>
      <c r="Q329" s="76"/>
      <c r="R329" s="76"/>
      <c r="S329" s="77"/>
      <c r="T329" s="76"/>
      <c r="U329" s="76"/>
      <c r="V329" s="79"/>
      <c r="W329" s="79"/>
    </row>
    <row r="330" spans="6:23">
      <c r="F330" s="81"/>
      <c r="G330" s="81"/>
      <c r="H330" s="82"/>
      <c r="I330" s="79"/>
      <c r="J330" s="79"/>
      <c r="K330" s="83"/>
      <c r="L330" s="76"/>
      <c r="M330" s="87"/>
      <c r="N330" s="76"/>
      <c r="O330" s="87"/>
      <c r="P330" s="78"/>
      <c r="Q330" s="76"/>
      <c r="R330" s="76"/>
      <c r="S330" s="77"/>
      <c r="T330" s="76"/>
      <c r="U330" s="76"/>
      <c r="V330" s="79"/>
      <c r="W330" s="79"/>
    </row>
    <row r="331" spans="6:23">
      <c r="F331" s="81"/>
      <c r="G331" s="81"/>
      <c r="H331" s="82"/>
      <c r="I331" s="79"/>
      <c r="J331" s="79"/>
      <c r="K331" s="83"/>
      <c r="L331" s="76"/>
      <c r="M331" s="87"/>
      <c r="N331" s="76"/>
      <c r="O331" s="87"/>
      <c r="P331" s="78"/>
      <c r="Q331" s="76"/>
      <c r="R331" s="76"/>
      <c r="S331" s="77"/>
      <c r="T331" s="76"/>
      <c r="U331" s="76"/>
      <c r="V331" s="79"/>
      <c r="W331" s="79"/>
    </row>
    <row r="332" spans="6:23">
      <c r="F332" s="81"/>
      <c r="G332" s="81"/>
      <c r="H332" s="82"/>
      <c r="I332" s="79"/>
      <c r="J332" s="79"/>
      <c r="K332" s="83"/>
      <c r="L332" s="76"/>
      <c r="M332" s="87"/>
      <c r="N332" s="76"/>
      <c r="O332" s="87"/>
      <c r="P332" s="78"/>
      <c r="Q332" s="76"/>
      <c r="R332" s="76"/>
      <c r="S332" s="77"/>
      <c r="T332" s="76"/>
      <c r="U332" s="76"/>
      <c r="V332" s="79"/>
      <c r="W332" s="79"/>
    </row>
    <row r="333" spans="6:23">
      <c r="F333" s="81"/>
      <c r="G333" s="81"/>
      <c r="H333" s="82"/>
      <c r="I333" s="79"/>
      <c r="J333" s="79"/>
      <c r="K333" s="83"/>
      <c r="L333" s="76"/>
      <c r="M333" s="87"/>
      <c r="N333" s="76"/>
      <c r="O333" s="87"/>
      <c r="P333" s="78"/>
      <c r="Q333" s="76"/>
      <c r="R333" s="76"/>
      <c r="S333" s="77"/>
      <c r="T333" s="76"/>
      <c r="U333" s="76"/>
      <c r="V333" s="79"/>
      <c r="W333" s="79"/>
    </row>
    <row r="334" spans="6:23">
      <c r="F334" s="81"/>
      <c r="G334" s="81"/>
      <c r="H334" s="82"/>
      <c r="I334" s="79"/>
      <c r="J334" s="79"/>
      <c r="K334" s="83"/>
      <c r="L334" s="76"/>
      <c r="M334" s="87"/>
      <c r="N334" s="76"/>
      <c r="O334" s="87"/>
      <c r="P334" s="78"/>
      <c r="Q334" s="76"/>
      <c r="R334" s="76"/>
      <c r="S334" s="77"/>
      <c r="T334" s="76"/>
      <c r="U334" s="76"/>
      <c r="V334" s="79"/>
      <c r="W334" s="79"/>
    </row>
    <row r="335" spans="6:23">
      <c r="F335" s="81"/>
      <c r="G335" s="81"/>
      <c r="H335" s="82"/>
      <c r="I335" s="79"/>
      <c r="J335" s="79"/>
      <c r="K335" s="83"/>
      <c r="L335" s="76"/>
      <c r="M335" s="87"/>
      <c r="N335" s="76"/>
      <c r="O335" s="87"/>
      <c r="P335" s="78"/>
      <c r="Q335" s="76"/>
      <c r="R335" s="76"/>
      <c r="S335" s="77"/>
      <c r="T335" s="76"/>
      <c r="U335" s="76"/>
      <c r="V335" s="79"/>
      <c r="W335" s="79"/>
    </row>
    <row r="336" spans="6:23">
      <c r="F336" s="81"/>
      <c r="G336" s="81"/>
      <c r="H336" s="82"/>
      <c r="I336" s="79"/>
      <c r="J336" s="79"/>
      <c r="K336" s="83"/>
      <c r="L336" s="76"/>
      <c r="M336" s="87"/>
      <c r="N336" s="76"/>
      <c r="O336" s="87"/>
      <c r="P336" s="78"/>
      <c r="Q336" s="76"/>
      <c r="R336" s="76"/>
      <c r="S336" s="77"/>
      <c r="T336" s="76"/>
      <c r="U336" s="76"/>
      <c r="V336" s="79"/>
      <c r="W336" s="79"/>
    </row>
    <row r="337" spans="6:23">
      <c r="F337" s="81"/>
      <c r="G337" s="81"/>
      <c r="H337" s="82"/>
      <c r="I337" s="79"/>
      <c r="J337" s="79"/>
      <c r="K337" s="83"/>
      <c r="L337" s="76"/>
      <c r="M337" s="87"/>
      <c r="N337" s="76"/>
      <c r="O337" s="87"/>
      <c r="P337" s="78"/>
      <c r="Q337" s="76"/>
      <c r="R337" s="76"/>
      <c r="S337" s="77"/>
      <c r="T337" s="76"/>
      <c r="U337" s="76"/>
      <c r="V337" s="79"/>
      <c r="W337" s="79"/>
    </row>
    <row r="338" spans="6:23">
      <c r="F338" s="81"/>
      <c r="G338" s="81"/>
      <c r="H338" s="82"/>
      <c r="I338" s="79"/>
      <c r="J338" s="79"/>
      <c r="K338" s="83"/>
      <c r="L338" s="76"/>
      <c r="M338" s="87"/>
      <c r="N338" s="76"/>
      <c r="O338" s="87"/>
      <c r="P338" s="78"/>
      <c r="Q338" s="76"/>
      <c r="R338" s="76"/>
      <c r="S338" s="77"/>
      <c r="T338" s="76"/>
      <c r="U338" s="76"/>
      <c r="V338" s="79"/>
      <c r="W338" s="79"/>
    </row>
    <row r="339" spans="6:23">
      <c r="F339" s="81"/>
      <c r="G339" s="81"/>
      <c r="H339" s="82"/>
      <c r="I339" s="79"/>
      <c r="J339" s="79"/>
      <c r="K339" s="83"/>
      <c r="L339" s="76"/>
      <c r="M339" s="87"/>
      <c r="N339" s="76"/>
      <c r="O339" s="87"/>
      <c r="P339" s="78"/>
      <c r="Q339" s="76"/>
      <c r="R339" s="76"/>
      <c r="S339" s="77"/>
      <c r="T339" s="76"/>
      <c r="U339" s="76"/>
      <c r="V339" s="79"/>
      <c r="W339" s="79"/>
    </row>
    <row r="340" spans="6:23">
      <c r="F340" s="81"/>
      <c r="G340" s="81"/>
      <c r="H340" s="82"/>
      <c r="I340" s="79"/>
      <c r="J340" s="79"/>
      <c r="K340" s="83"/>
      <c r="L340" s="76"/>
      <c r="M340" s="87"/>
      <c r="N340" s="76"/>
      <c r="O340" s="87"/>
      <c r="P340" s="78"/>
      <c r="Q340" s="76"/>
      <c r="R340" s="76"/>
      <c r="S340" s="77"/>
      <c r="T340" s="76"/>
      <c r="U340" s="76"/>
      <c r="V340" s="79"/>
      <c r="W340" s="79"/>
    </row>
    <row r="341" spans="6:23">
      <c r="F341" s="81"/>
      <c r="G341" s="81"/>
      <c r="H341" s="82"/>
      <c r="I341" s="79"/>
      <c r="J341" s="79"/>
      <c r="K341" s="83"/>
      <c r="L341" s="76"/>
      <c r="M341" s="87"/>
      <c r="N341" s="76"/>
      <c r="O341" s="87"/>
      <c r="P341" s="78"/>
      <c r="Q341" s="76"/>
      <c r="R341" s="76"/>
      <c r="S341" s="77"/>
      <c r="T341" s="76"/>
      <c r="U341" s="76"/>
      <c r="V341" s="79"/>
      <c r="W341" s="79"/>
    </row>
    <row r="342" spans="6:23">
      <c r="F342" s="81"/>
      <c r="G342" s="81"/>
      <c r="H342" s="82"/>
      <c r="I342" s="79"/>
      <c r="J342" s="79"/>
      <c r="K342" s="83"/>
      <c r="L342" s="76"/>
      <c r="M342" s="87"/>
      <c r="N342" s="76"/>
      <c r="O342" s="87"/>
      <c r="P342" s="78"/>
      <c r="Q342" s="76"/>
      <c r="R342" s="76"/>
      <c r="S342" s="77"/>
      <c r="T342" s="76"/>
      <c r="U342" s="76"/>
      <c r="V342" s="79"/>
      <c r="W342" s="79"/>
    </row>
    <row r="343" spans="6:23">
      <c r="F343" s="117"/>
      <c r="G343" s="117"/>
    </row>
    <row r="344" spans="6:23">
      <c r="F344" s="117"/>
      <c r="G344" s="117"/>
    </row>
    <row r="345" spans="6:23">
      <c r="F345" s="117"/>
      <c r="G345" s="117"/>
    </row>
    <row r="346" spans="6:23">
      <c r="F346" s="117"/>
      <c r="G346" s="117"/>
    </row>
    <row r="347" spans="6:23">
      <c r="F347" s="117"/>
      <c r="G347" s="117"/>
    </row>
    <row r="348" spans="6:23">
      <c r="F348" s="117"/>
      <c r="G348" s="117"/>
    </row>
    <row r="349" spans="6:23">
      <c r="F349" s="117"/>
      <c r="G349" s="117"/>
    </row>
    <row r="350" spans="6:23">
      <c r="F350" s="117"/>
      <c r="G350" s="117"/>
    </row>
    <row r="351" spans="6:23">
      <c r="F351" s="117"/>
      <c r="G351" s="117"/>
    </row>
    <row r="352" spans="6:23">
      <c r="F352" s="117"/>
      <c r="G352" s="117"/>
    </row>
    <row r="353" spans="6:7">
      <c r="F353" s="117"/>
      <c r="G353" s="117"/>
    </row>
    <row r="354" spans="6:7">
      <c r="F354" s="117"/>
      <c r="G354" s="117"/>
    </row>
    <row r="355" spans="6:7">
      <c r="F355" s="117"/>
      <c r="G355" s="117"/>
    </row>
    <row r="356" spans="6:7">
      <c r="F356" s="117"/>
      <c r="G356" s="117"/>
    </row>
    <row r="357" spans="6:7">
      <c r="F357" s="117"/>
      <c r="G357" s="117"/>
    </row>
    <row r="358" spans="6:7">
      <c r="F358" s="117"/>
      <c r="G358" s="117"/>
    </row>
    <row r="359" spans="6:7">
      <c r="F359" s="117"/>
      <c r="G359" s="117"/>
    </row>
    <row r="360" spans="6:7">
      <c r="F360" s="117"/>
      <c r="G360" s="117"/>
    </row>
    <row r="361" spans="6:7">
      <c r="F361" s="117"/>
      <c r="G361" s="117"/>
    </row>
    <row r="362" spans="6:7">
      <c r="F362" s="117"/>
      <c r="G362" s="117"/>
    </row>
    <row r="363" spans="6:7">
      <c r="F363" s="117"/>
      <c r="G363" s="117"/>
    </row>
    <row r="364" spans="6:7">
      <c r="F364" s="117"/>
      <c r="G364" s="117"/>
    </row>
    <row r="365" spans="6:7">
      <c r="F365" s="117"/>
      <c r="G365" s="117"/>
    </row>
    <row r="366" spans="6:7">
      <c r="F366" s="117"/>
      <c r="G366" s="117"/>
    </row>
    <row r="367" spans="6:7">
      <c r="F367" s="117"/>
      <c r="G367" s="117"/>
    </row>
    <row r="368" spans="6:7">
      <c r="F368" s="117"/>
      <c r="G368" s="117"/>
    </row>
    <row r="369" spans="6:7">
      <c r="F369" s="117"/>
      <c r="G369" s="117"/>
    </row>
    <row r="370" spans="6:7">
      <c r="F370" s="117"/>
      <c r="G370" s="117"/>
    </row>
    <row r="371" spans="6:7">
      <c r="F371" s="117"/>
      <c r="G371" s="117"/>
    </row>
    <row r="372" spans="6:7">
      <c r="F372" s="117"/>
      <c r="G372" s="117"/>
    </row>
    <row r="373" spans="6:7">
      <c r="F373" s="117"/>
      <c r="G373" s="117"/>
    </row>
    <row r="374" spans="6:7">
      <c r="F374" s="117"/>
      <c r="G374" s="117"/>
    </row>
    <row r="375" spans="6:7">
      <c r="F375" s="117"/>
      <c r="G375" s="117"/>
    </row>
    <row r="376" spans="6:7">
      <c r="F376" s="117"/>
      <c r="G376" s="117"/>
    </row>
    <row r="377" spans="6:7">
      <c r="F377" s="117"/>
      <c r="G377" s="117"/>
    </row>
    <row r="378" spans="6:7">
      <c r="F378" s="117"/>
      <c r="G378" s="117"/>
    </row>
    <row r="379" spans="6:7">
      <c r="F379" s="117"/>
      <c r="G379" s="117"/>
    </row>
    <row r="380" spans="6:7">
      <c r="F380" s="117"/>
      <c r="G380" s="117"/>
    </row>
    <row r="381" spans="6:7">
      <c r="F381" s="117"/>
      <c r="G381" s="117"/>
    </row>
    <row r="382" spans="6:7">
      <c r="F382" s="117"/>
      <c r="G382" s="117"/>
    </row>
    <row r="383" spans="6:7">
      <c r="F383" s="117"/>
      <c r="G383" s="117"/>
    </row>
    <row r="384" spans="6:7">
      <c r="F384" s="117"/>
      <c r="G384" s="117"/>
    </row>
    <row r="385" spans="6:7">
      <c r="F385" s="117"/>
      <c r="G385" s="117"/>
    </row>
    <row r="386" spans="6:7">
      <c r="F386" s="117"/>
      <c r="G386" s="117"/>
    </row>
    <row r="387" spans="6:7">
      <c r="F387" s="117"/>
      <c r="G387" s="117"/>
    </row>
    <row r="388" spans="6:7">
      <c r="F388" s="117"/>
      <c r="G388" s="117"/>
    </row>
    <row r="389" spans="6:7">
      <c r="F389" s="117"/>
      <c r="G389" s="117"/>
    </row>
    <row r="390" spans="6:7">
      <c r="F390" s="117"/>
      <c r="G390" s="117"/>
    </row>
    <row r="391" spans="6:7">
      <c r="F391" s="117"/>
      <c r="G391" s="117"/>
    </row>
    <row r="392" spans="6:7">
      <c r="F392" s="117"/>
      <c r="G392" s="117"/>
    </row>
    <row r="393" spans="6:7">
      <c r="F393" s="117"/>
      <c r="G393" s="117"/>
    </row>
    <row r="394" spans="6:7">
      <c r="F394" s="117"/>
      <c r="G394" s="117"/>
    </row>
    <row r="395" spans="6:7">
      <c r="F395" s="117"/>
      <c r="G395" s="117"/>
    </row>
    <row r="396" spans="6:7">
      <c r="F396" s="117"/>
      <c r="G396" s="117"/>
    </row>
    <row r="397" spans="6:7">
      <c r="F397" s="117"/>
      <c r="G397" s="117"/>
    </row>
    <row r="398" spans="6:7">
      <c r="F398" s="117"/>
      <c r="G398" s="117"/>
    </row>
    <row r="399" spans="6:7">
      <c r="F399" s="117"/>
      <c r="G399" s="117"/>
    </row>
    <row r="400" spans="6:7">
      <c r="F400" s="117"/>
      <c r="G400" s="117"/>
    </row>
    <row r="401" spans="6:7">
      <c r="F401" s="117"/>
      <c r="G401" s="117"/>
    </row>
    <row r="402" spans="6:7">
      <c r="F402" s="117"/>
      <c r="G402" s="117"/>
    </row>
    <row r="403" spans="6:7">
      <c r="F403" s="117"/>
      <c r="G403" s="117"/>
    </row>
    <row r="404" spans="6:7">
      <c r="F404" s="117"/>
      <c r="G404" s="117"/>
    </row>
    <row r="405" spans="6:7">
      <c r="F405" s="117"/>
      <c r="G405" s="117"/>
    </row>
    <row r="406" spans="6:7">
      <c r="F406" s="117"/>
      <c r="G406" s="117"/>
    </row>
    <row r="407" spans="6:7">
      <c r="F407" s="117"/>
      <c r="G407" s="117"/>
    </row>
    <row r="408" spans="6:7">
      <c r="F408" s="117"/>
      <c r="G408" s="117"/>
    </row>
    <row r="409" spans="6:7">
      <c r="F409" s="117"/>
      <c r="G409" s="117"/>
    </row>
    <row r="410" spans="6:7">
      <c r="F410" s="117"/>
      <c r="G410" s="117"/>
    </row>
    <row r="411" spans="6:7">
      <c r="F411" s="117"/>
      <c r="G411" s="117"/>
    </row>
    <row r="412" spans="6:7">
      <c r="F412" s="117"/>
      <c r="G412" s="117"/>
    </row>
    <row r="413" spans="6:7">
      <c r="F413" s="117"/>
      <c r="G413" s="117"/>
    </row>
    <row r="414" spans="6:7">
      <c r="F414" s="117"/>
      <c r="G414" s="117"/>
    </row>
    <row r="415" spans="6:7">
      <c r="F415" s="117"/>
      <c r="G415" s="117"/>
    </row>
    <row r="416" spans="6:7">
      <c r="F416" s="117"/>
      <c r="G416" s="117"/>
    </row>
    <row r="417" spans="6:7">
      <c r="F417" s="117"/>
      <c r="G417" s="117"/>
    </row>
    <row r="418" spans="6:7">
      <c r="F418" s="117"/>
      <c r="G418" s="117"/>
    </row>
    <row r="419" spans="6:7">
      <c r="F419" s="117"/>
      <c r="G419" s="117"/>
    </row>
    <row r="420" spans="6:7">
      <c r="F420" s="117"/>
      <c r="G420" s="117"/>
    </row>
    <row r="421" spans="6:7">
      <c r="F421" s="117"/>
      <c r="G421" s="117"/>
    </row>
    <row r="422" spans="6:7">
      <c r="F422" s="117"/>
      <c r="G422" s="117"/>
    </row>
    <row r="423" spans="6:7">
      <c r="F423" s="117"/>
      <c r="G423" s="117"/>
    </row>
    <row r="424" spans="6:7">
      <c r="F424" s="117"/>
      <c r="G424" s="117"/>
    </row>
    <row r="425" spans="6:7">
      <c r="F425" s="117"/>
      <c r="G425" s="117"/>
    </row>
    <row r="426" spans="6:7">
      <c r="F426" s="117"/>
      <c r="G426" s="117"/>
    </row>
    <row r="427" spans="6:7">
      <c r="F427" s="117"/>
      <c r="G427" s="117"/>
    </row>
    <row r="428" spans="6:7">
      <c r="F428" s="117"/>
      <c r="G428" s="117"/>
    </row>
    <row r="429" spans="6:7">
      <c r="F429" s="117"/>
      <c r="G429" s="117"/>
    </row>
    <row r="430" spans="6:7">
      <c r="F430" s="117"/>
      <c r="G430" s="117"/>
    </row>
    <row r="431" spans="6:7">
      <c r="F431" s="117"/>
      <c r="G431" s="117"/>
    </row>
    <row r="432" spans="6:7">
      <c r="F432" s="117"/>
      <c r="G432" s="117"/>
    </row>
    <row r="433" spans="6:7">
      <c r="F433" s="117"/>
      <c r="G433" s="117"/>
    </row>
    <row r="434" spans="6:7">
      <c r="F434" s="117"/>
      <c r="G434" s="117"/>
    </row>
    <row r="435" spans="6:7">
      <c r="F435" s="117"/>
      <c r="G435" s="117"/>
    </row>
    <row r="436" spans="6:7">
      <c r="F436" s="117"/>
      <c r="G436" s="117"/>
    </row>
    <row r="437" spans="6:7">
      <c r="F437" s="117"/>
      <c r="G437" s="117"/>
    </row>
    <row r="438" spans="6:7">
      <c r="F438" s="117"/>
      <c r="G438" s="117"/>
    </row>
    <row r="439" spans="6:7">
      <c r="F439" s="117"/>
      <c r="G439" s="117"/>
    </row>
    <row r="440" spans="6:7">
      <c r="F440" s="117"/>
      <c r="G440" s="117"/>
    </row>
    <row r="441" spans="6:7">
      <c r="F441" s="117"/>
      <c r="G441" s="117"/>
    </row>
    <row r="442" spans="6:7">
      <c r="F442" s="117"/>
      <c r="G442" s="117"/>
    </row>
    <row r="443" spans="6:7">
      <c r="F443" s="117"/>
      <c r="G443" s="117"/>
    </row>
    <row r="444" spans="6:7">
      <c r="F444" s="117"/>
      <c r="G444" s="117"/>
    </row>
    <row r="445" spans="6:7">
      <c r="F445" s="117"/>
      <c r="G445" s="117"/>
    </row>
    <row r="446" spans="6:7">
      <c r="F446" s="117"/>
      <c r="G446" s="117"/>
    </row>
    <row r="447" spans="6:7">
      <c r="F447" s="117"/>
      <c r="G447" s="117"/>
    </row>
    <row r="448" spans="6:7">
      <c r="F448" s="117"/>
      <c r="G448" s="117"/>
    </row>
    <row r="449" spans="6:7">
      <c r="F449" s="117"/>
      <c r="G449" s="117"/>
    </row>
    <row r="450" spans="6:7">
      <c r="F450" s="117"/>
      <c r="G450" s="117"/>
    </row>
    <row r="451" spans="6:7">
      <c r="F451" s="117"/>
      <c r="G451" s="117"/>
    </row>
    <row r="452" spans="6:7">
      <c r="F452" s="117"/>
      <c r="G452" s="117"/>
    </row>
    <row r="453" spans="6:7">
      <c r="F453" s="117"/>
      <c r="G453" s="117"/>
    </row>
    <row r="454" spans="6:7">
      <c r="F454" s="117"/>
      <c r="G454" s="117"/>
    </row>
    <row r="455" spans="6:7">
      <c r="F455" s="117"/>
      <c r="G455" s="117"/>
    </row>
    <row r="456" spans="6:7">
      <c r="F456" s="117"/>
      <c r="G456" s="117"/>
    </row>
    <row r="457" spans="6:7">
      <c r="F457" s="117"/>
      <c r="G457" s="117"/>
    </row>
    <row r="458" spans="6:7">
      <c r="F458" s="117"/>
      <c r="G458" s="117"/>
    </row>
    <row r="459" spans="6:7">
      <c r="F459" s="117"/>
      <c r="G459" s="117"/>
    </row>
    <row r="460" spans="6:7">
      <c r="F460" s="117"/>
      <c r="G460" s="117"/>
    </row>
    <row r="461" spans="6:7">
      <c r="F461" s="117"/>
      <c r="G461" s="117"/>
    </row>
    <row r="462" spans="6:7">
      <c r="F462" s="117"/>
      <c r="G462" s="117"/>
    </row>
    <row r="463" spans="6:7">
      <c r="F463" s="117"/>
      <c r="G463" s="117"/>
    </row>
    <row r="464" spans="6:7">
      <c r="F464" s="117"/>
      <c r="G464" s="117"/>
    </row>
    <row r="465" spans="6:7">
      <c r="F465" s="117"/>
      <c r="G465" s="117"/>
    </row>
    <row r="466" spans="6:7">
      <c r="F466" s="117"/>
      <c r="G466" s="117"/>
    </row>
    <row r="467" spans="6:7">
      <c r="F467" s="117"/>
      <c r="G467" s="117"/>
    </row>
    <row r="468" spans="6:7">
      <c r="F468" s="117"/>
      <c r="G468" s="117"/>
    </row>
    <row r="469" spans="6:7">
      <c r="F469" s="117"/>
      <c r="G469" s="117"/>
    </row>
    <row r="470" spans="6:7">
      <c r="F470" s="117"/>
      <c r="G470" s="117"/>
    </row>
    <row r="471" spans="6:7">
      <c r="F471" s="117"/>
      <c r="G471" s="117"/>
    </row>
    <row r="472" spans="6:7">
      <c r="F472" s="117"/>
      <c r="G472" s="117"/>
    </row>
    <row r="473" spans="6:7">
      <c r="F473" s="117"/>
      <c r="G473" s="117"/>
    </row>
    <row r="474" spans="6:7">
      <c r="F474" s="117"/>
      <c r="G474" s="117"/>
    </row>
    <row r="475" spans="6:7">
      <c r="F475" s="117"/>
      <c r="G475" s="117"/>
    </row>
    <row r="476" spans="6:7">
      <c r="F476" s="117"/>
      <c r="G476" s="117"/>
    </row>
    <row r="477" spans="6:7">
      <c r="F477" s="117"/>
      <c r="G477" s="117"/>
    </row>
    <row r="478" spans="6:7">
      <c r="F478" s="117"/>
      <c r="G478" s="117"/>
    </row>
    <row r="479" spans="6:7">
      <c r="F479" s="117"/>
      <c r="G479" s="117"/>
    </row>
    <row r="480" spans="6:7">
      <c r="F480" s="117"/>
      <c r="G480" s="117"/>
    </row>
    <row r="481" spans="6:7">
      <c r="F481" s="117"/>
      <c r="G481" s="117"/>
    </row>
    <row r="482" spans="6:7">
      <c r="F482" s="117"/>
      <c r="G482" s="117"/>
    </row>
    <row r="483" spans="6:7">
      <c r="F483" s="117"/>
      <c r="G483" s="117"/>
    </row>
    <row r="484" spans="6:7">
      <c r="F484" s="117"/>
      <c r="G484" s="117"/>
    </row>
    <row r="485" spans="6:7">
      <c r="F485" s="117"/>
      <c r="G485" s="117"/>
    </row>
    <row r="486" spans="6:7">
      <c r="F486" s="117"/>
      <c r="G486" s="117"/>
    </row>
    <row r="487" spans="6:7">
      <c r="F487" s="117"/>
      <c r="G487" s="117"/>
    </row>
    <row r="488" spans="6:7">
      <c r="F488" s="117"/>
      <c r="G488" s="117"/>
    </row>
    <row r="489" spans="6:7">
      <c r="F489" s="117"/>
      <c r="G489" s="117"/>
    </row>
    <row r="490" spans="6:7">
      <c r="F490" s="117"/>
      <c r="G490" s="117"/>
    </row>
    <row r="491" spans="6:7">
      <c r="F491" s="117"/>
      <c r="G491" s="117"/>
    </row>
    <row r="492" spans="6:7">
      <c r="F492" s="117"/>
      <c r="G492" s="117"/>
    </row>
    <row r="493" spans="6:7">
      <c r="F493" s="117"/>
      <c r="G493" s="117"/>
    </row>
    <row r="494" spans="6:7">
      <c r="F494" s="117"/>
      <c r="G494" s="117"/>
    </row>
    <row r="495" spans="6:7">
      <c r="F495" s="117"/>
      <c r="G495" s="117"/>
    </row>
    <row r="496" spans="6:7">
      <c r="F496" s="117"/>
      <c r="G496" s="117"/>
    </row>
    <row r="497" spans="6:7">
      <c r="F497" s="117"/>
      <c r="G497" s="117"/>
    </row>
    <row r="498" spans="6:7">
      <c r="F498" s="117"/>
      <c r="G498" s="117"/>
    </row>
    <row r="499" spans="6:7">
      <c r="F499" s="117"/>
      <c r="G499" s="117"/>
    </row>
    <row r="500" spans="6:7">
      <c r="F500" s="117"/>
      <c r="G500" s="117"/>
    </row>
    <row r="501" spans="6:7">
      <c r="F501" s="117"/>
      <c r="G501" s="117"/>
    </row>
    <row r="502" spans="6:7">
      <c r="F502" s="117"/>
      <c r="G502" s="117"/>
    </row>
    <row r="503" spans="6:7">
      <c r="F503" s="117"/>
      <c r="G503" s="117"/>
    </row>
    <row r="504" spans="6:7">
      <c r="F504" s="117"/>
      <c r="G504" s="117"/>
    </row>
    <row r="505" spans="6:7">
      <c r="F505" s="117"/>
      <c r="G505" s="117"/>
    </row>
    <row r="506" spans="6:7">
      <c r="F506" s="117"/>
      <c r="G506" s="117"/>
    </row>
    <row r="507" spans="6:7">
      <c r="F507" s="117"/>
      <c r="G507" s="117"/>
    </row>
    <row r="508" spans="6:7">
      <c r="F508" s="117"/>
      <c r="G508" s="117"/>
    </row>
    <row r="509" spans="6:7">
      <c r="F509" s="117"/>
      <c r="G509" s="117"/>
    </row>
    <row r="510" spans="6:7">
      <c r="F510" s="117"/>
      <c r="G510" s="117"/>
    </row>
    <row r="511" spans="6:7">
      <c r="F511" s="117"/>
      <c r="G511" s="117"/>
    </row>
    <row r="512" spans="6:7">
      <c r="F512" s="117"/>
      <c r="G512" s="117"/>
    </row>
    <row r="513" spans="6:7">
      <c r="F513" s="117"/>
      <c r="G513" s="117"/>
    </row>
    <row r="514" spans="6:7">
      <c r="F514" s="117"/>
      <c r="G514" s="117"/>
    </row>
    <row r="515" spans="6:7">
      <c r="F515" s="117"/>
      <c r="G515" s="117"/>
    </row>
    <row r="516" spans="6:7">
      <c r="F516" s="117"/>
      <c r="G516" s="117"/>
    </row>
    <row r="517" spans="6:7">
      <c r="F517" s="117"/>
      <c r="G517" s="117"/>
    </row>
    <row r="518" spans="6:7">
      <c r="F518" s="117"/>
      <c r="G518" s="117"/>
    </row>
    <row r="519" spans="6:7">
      <c r="F519" s="117"/>
      <c r="G519" s="117"/>
    </row>
    <row r="520" spans="6:7">
      <c r="F520" s="117"/>
      <c r="G520" s="117"/>
    </row>
    <row r="521" spans="6:7">
      <c r="F521" s="117"/>
      <c r="G521" s="117"/>
    </row>
    <row r="522" spans="6:7">
      <c r="F522" s="117"/>
      <c r="G522" s="117"/>
    </row>
    <row r="523" spans="6:7">
      <c r="F523" s="117"/>
      <c r="G523" s="117"/>
    </row>
    <row r="524" spans="6:7">
      <c r="F524" s="117"/>
      <c r="G524" s="117"/>
    </row>
    <row r="525" spans="6:7">
      <c r="F525" s="117"/>
      <c r="G525" s="117"/>
    </row>
    <row r="526" spans="6:7">
      <c r="F526" s="117"/>
      <c r="G526" s="117"/>
    </row>
    <row r="527" spans="6:7">
      <c r="F527" s="117"/>
      <c r="G527" s="117"/>
    </row>
    <row r="528" spans="6:7">
      <c r="F528" s="117"/>
      <c r="G528" s="117"/>
    </row>
    <row r="529" spans="6:7">
      <c r="F529" s="117"/>
      <c r="G529" s="117"/>
    </row>
    <row r="530" spans="6:7">
      <c r="F530" s="117"/>
      <c r="G530" s="117"/>
    </row>
    <row r="531" spans="6:7">
      <c r="F531" s="117"/>
      <c r="G531" s="117"/>
    </row>
    <row r="532" spans="6:7">
      <c r="F532" s="117"/>
      <c r="G532" s="117"/>
    </row>
    <row r="533" spans="6:7">
      <c r="F533" s="117"/>
      <c r="G533" s="117"/>
    </row>
    <row r="534" spans="6:7">
      <c r="F534" s="117"/>
      <c r="G534" s="117"/>
    </row>
    <row r="535" spans="6:7">
      <c r="F535" s="117"/>
      <c r="G535" s="117"/>
    </row>
    <row r="536" spans="6:7">
      <c r="F536" s="117"/>
      <c r="G536" s="117"/>
    </row>
    <row r="537" spans="6:7">
      <c r="F537" s="117"/>
      <c r="G537" s="117"/>
    </row>
    <row r="538" spans="6:7">
      <c r="F538" s="117"/>
      <c r="G538" s="117"/>
    </row>
    <row r="539" spans="6:7">
      <c r="F539" s="117"/>
      <c r="G539" s="117"/>
    </row>
    <row r="540" spans="6:7">
      <c r="F540" s="117"/>
      <c r="G540" s="117"/>
    </row>
    <row r="541" spans="6:7">
      <c r="F541" s="117"/>
      <c r="G541" s="117"/>
    </row>
    <row r="542" spans="6:7">
      <c r="F542" s="117"/>
      <c r="G542" s="117"/>
    </row>
    <row r="543" spans="6:7">
      <c r="F543" s="117"/>
      <c r="G543" s="117"/>
    </row>
    <row r="544" spans="6:7">
      <c r="F544" s="117"/>
      <c r="G544" s="117"/>
    </row>
    <row r="545" spans="6:7">
      <c r="F545" s="117"/>
      <c r="G545" s="117"/>
    </row>
    <row r="546" spans="6:7">
      <c r="F546" s="117"/>
      <c r="G546" s="117"/>
    </row>
    <row r="547" spans="6:7">
      <c r="F547" s="117"/>
      <c r="G547" s="117"/>
    </row>
    <row r="548" spans="6:7">
      <c r="F548" s="117"/>
      <c r="G548" s="117"/>
    </row>
    <row r="549" spans="6:7">
      <c r="F549" s="117"/>
      <c r="G549" s="117"/>
    </row>
    <row r="550" spans="6:7">
      <c r="F550" s="117"/>
      <c r="G550" s="117"/>
    </row>
    <row r="551" spans="6:7">
      <c r="F551" s="117"/>
      <c r="G551" s="117"/>
    </row>
    <row r="552" spans="6:7">
      <c r="F552" s="117"/>
      <c r="G552" s="117"/>
    </row>
    <row r="553" spans="6:7">
      <c r="F553" s="117"/>
      <c r="G553" s="117"/>
    </row>
    <row r="554" spans="6:7">
      <c r="F554" s="117"/>
      <c r="G554" s="117"/>
    </row>
    <row r="555" spans="6:7">
      <c r="F555" s="117"/>
      <c r="G555" s="117"/>
    </row>
    <row r="556" spans="6:7">
      <c r="F556" s="117"/>
      <c r="G556" s="117"/>
    </row>
    <row r="557" spans="6:7">
      <c r="F557" s="117"/>
      <c r="G557" s="117"/>
    </row>
    <row r="558" spans="6:7">
      <c r="F558" s="117"/>
      <c r="G558" s="117"/>
    </row>
    <row r="559" spans="6:7">
      <c r="F559" s="117"/>
      <c r="G559" s="117"/>
    </row>
    <row r="560" spans="6:7">
      <c r="F560" s="117"/>
      <c r="G560" s="117"/>
    </row>
    <row r="561" spans="6:7">
      <c r="F561" s="117"/>
      <c r="G561" s="117"/>
    </row>
    <row r="562" spans="6:7">
      <c r="F562" s="117"/>
      <c r="G562" s="117"/>
    </row>
    <row r="563" spans="6:7">
      <c r="F563" s="117"/>
      <c r="G563" s="117"/>
    </row>
    <row r="564" spans="6:7">
      <c r="F564" s="117"/>
      <c r="G564" s="117"/>
    </row>
    <row r="565" spans="6:7">
      <c r="F565" s="117"/>
      <c r="G565" s="117"/>
    </row>
    <row r="566" spans="6:7">
      <c r="F566" s="117"/>
      <c r="G566" s="117"/>
    </row>
    <row r="567" spans="6:7">
      <c r="F567" s="117"/>
      <c r="G567" s="117"/>
    </row>
    <row r="568" spans="6:7">
      <c r="F568" s="117"/>
      <c r="G568" s="117"/>
    </row>
    <row r="569" spans="6:7">
      <c r="F569" s="117"/>
      <c r="G569" s="117"/>
    </row>
    <row r="570" spans="6:7">
      <c r="F570" s="117"/>
      <c r="G570" s="117"/>
    </row>
    <row r="571" spans="6:7">
      <c r="F571" s="117"/>
      <c r="G571" s="117"/>
    </row>
    <row r="572" spans="6:7">
      <c r="F572" s="117"/>
      <c r="G572" s="117"/>
    </row>
    <row r="573" spans="6:7">
      <c r="F573" s="117"/>
      <c r="G573" s="117"/>
    </row>
    <row r="574" spans="6:7">
      <c r="F574" s="117"/>
      <c r="G574" s="117"/>
    </row>
    <row r="575" spans="6:7">
      <c r="F575" s="117"/>
      <c r="G575" s="117"/>
    </row>
    <row r="576" spans="6:7">
      <c r="F576" s="117"/>
      <c r="G576" s="117"/>
    </row>
    <row r="577" spans="6:7">
      <c r="F577" s="117"/>
      <c r="G577" s="117"/>
    </row>
    <row r="578" spans="6:7">
      <c r="F578" s="117"/>
      <c r="G578" s="117"/>
    </row>
    <row r="579" spans="6:7">
      <c r="F579" s="117"/>
      <c r="G579" s="117"/>
    </row>
    <row r="580" spans="6:7">
      <c r="F580" s="117"/>
      <c r="G580" s="117"/>
    </row>
    <row r="581" spans="6:7">
      <c r="F581" s="117"/>
      <c r="G581" s="117"/>
    </row>
    <row r="582" spans="6:7">
      <c r="F582" s="117"/>
      <c r="G582" s="117"/>
    </row>
    <row r="583" spans="6:7">
      <c r="F583" s="117"/>
      <c r="G583" s="117"/>
    </row>
    <row r="584" spans="6:7">
      <c r="F584" s="117"/>
      <c r="G584" s="117"/>
    </row>
    <row r="585" spans="6:7">
      <c r="F585" s="117"/>
      <c r="G585" s="117"/>
    </row>
    <row r="586" spans="6:7">
      <c r="F586" s="117"/>
      <c r="G586" s="117"/>
    </row>
    <row r="587" spans="6:7">
      <c r="F587" s="117"/>
      <c r="G587" s="117"/>
    </row>
    <row r="588" spans="6:7">
      <c r="F588" s="117"/>
      <c r="G588" s="117"/>
    </row>
    <row r="589" spans="6:7">
      <c r="F589" s="117"/>
      <c r="G589" s="117"/>
    </row>
    <row r="590" spans="6:7">
      <c r="F590" s="117"/>
      <c r="G590" s="117"/>
    </row>
    <row r="591" spans="6:7">
      <c r="F591" s="117"/>
      <c r="G591" s="117"/>
    </row>
    <row r="592" spans="6:7">
      <c r="F592" s="117"/>
      <c r="G592" s="117"/>
    </row>
    <row r="593" spans="6:7">
      <c r="F593" s="117"/>
      <c r="G593" s="117"/>
    </row>
    <row r="594" spans="6:7">
      <c r="F594" s="117"/>
      <c r="G594" s="117"/>
    </row>
    <row r="595" spans="6:7">
      <c r="F595" s="117"/>
      <c r="G595" s="117"/>
    </row>
    <row r="596" spans="6:7">
      <c r="F596" s="117"/>
      <c r="G596" s="117"/>
    </row>
    <row r="597" spans="6:7">
      <c r="F597" s="117"/>
      <c r="G597" s="117"/>
    </row>
    <row r="598" spans="6:7">
      <c r="F598" s="117"/>
      <c r="G598" s="117"/>
    </row>
    <row r="599" spans="6:7">
      <c r="F599" s="117"/>
      <c r="G599" s="117"/>
    </row>
    <row r="600" spans="6:7">
      <c r="F600" s="117"/>
      <c r="G600" s="117"/>
    </row>
    <row r="601" spans="6:7">
      <c r="F601" s="117"/>
      <c r="G601" s="117"/>
    </row>
    <row r="602" spans="6:7">
      <c r="F602" s="117"/>
      <c r="G602" s="117"/>
    </row>
    <row r="603" spans="6:7">
      <c r="F603" s="117"/>
      <c r="G603" s="117"/>
    </row>
    <row r="604" spans="6:7">
      <c r="F604" s="117"/>
      <c r="G604" s="117"/>
    </row>
    <row r="605" spans="6:7">
      <c r="F605" s="117"/>
      <c r="G605" s="117"/>
    </row>
    <row r="606" spans="6:7">
      <c r="F606" s="117"/>
      <c r="G606" s="117"/>
    </row>
    <row r="607" spans="6:7">
      <c r="F607" s="117"/>
      <c r="G607" s="117"/>
    </row>
    <row r="608" spans="6:7">
      <c r="F608" s="117"/>
      <c r="G608" s="117"/>
    </row>
    <row r="609" spans="6:7">
      <c r="F609" s="117"/>
      <c r="G609" s="117"/>
    </row>
    <row r="610" spans="6:7">
      <c r="F610" s="117"/>
      <c r="G610" s="117"/>
    </row>
    <row r="611" spans="6:7">
      <c r="F611" s="117"/>
      <c r="G611" s="117"/>
    </row>
    <row r="612" spans="6:7">
      <c r="F612" s="117"/>
      <c r="G612" s="117"/>
    </row>
    <row r="613" spans="6:7">
      <c r="F613" s="117"/>
      <c r="G613" s="117"/>
    </row>
    <row r="614" spans="6:7">
      <c r="F614" s="117"/>
      <c r="G614" s="117"/>
    </row>
    <row r="615" spans="6:7">
      <c r="F615" s="117"/>
      <c r="G615" s="117"/>
    </row>
    <row r="616" spans="6:7">
      <c r="F616" s="117"/>
      <c r="G616" s="117"/>
    </row>
    <row r="617" spans="6:7">
      <c r="F617" s="117"/>
      <c r="G617" s="117"/>
    </row>
    <row r="618" spans="6:7">
      <c r="F618" s="117"/>
      <c r="G618" s="117"/>
    </row>
    <row r="619" spans="6:7">
      <c r="F619" s="117"/>
      <c r="G619" s="117"/>
    </row>
    <row r="620" spans="6:7">
      <c r="F620" s="117"/>
      <c r="G620" s="117"/>
    </row>
    <row r="621" spans="6:7">
      <c r="F621" s="117"/>
      <c r="G621" s="117"/>
    </row>
    <row r="622" spans="6:7">
      <c r="F622" s="117"/>
      <c r="G622" s="117"/>
    </row>
    <row r="623" spans="6:7">
      <c r="F623" s="117"/>
      <c r="G623" s="117"/>
    </row>
    <row r="624" spans="6:7">
      <c r="F624" s="117"/>
      <c r="G624" s="117"/>
    </row>
    <row r="625" spans="6:7">
      <c r="F625" s="117"/>
      <c r="G625" s="117"/>
    </row>
    <row r="626" spans="6:7">
      <c r="F626" s="117"/>
      <c r="G626" s="117"/>
    </row>
    <row r="627" spans="6:7">
      <c r="F627" s="117"/>
      <c r="G627" s="117"/>
    </row>
    <row r="628" spans="6:7">
      <c r="F628" s="117"/>
      <c r="G628" s="117"/>
    </row>
    <row r="629" spans="6:7">
      <c r="F629" s="117"/>
      <c r="G629" s="117"/>
    </row>
    <row r="630" spans="6:7">
      <c r="F630" s="117"/>
      <c r="G630" s="117"/>
    </row>
    <row r="631" spans="6:7">
      <c r="F631" s="117"/>
      <c r="G631" s="117"/>
    </row>
    <row r="632" spans="6:7">
      <c r="F632" s="117"/>
      <c r="G632" s="117"/>
    </row>
    <row r="633" spans="6:7">
      <c r="F633" s="117"/>
      <c r="G633" s="117"/>
    </row>
    <row r="634" spans="6:7">
      <c r="F634" s="117"/>
      <c r="G634" s="117"/>
    </row>
    <row r="635" spans="6:7">
      <c r="F635" s="117"/>
      <c r="G635" s="117"/>
    </row>
    <row r="636" spans="6:7">
      <c r="F636" s="117"/>
      <c r="G636" s="117"/>
    </row>
    <row r="637" spans="6:7">
      <c r="F637" s="117"/>
      <c r="G637" s="117"/>
    </row>
    <row r="638" spans="6:7">
      <c r="F638" s="117"/>
      <c r="G638" s="117"/>
    </row>
    <row r="639" spans="6:7">
      <c r="F639" s="117"/>
      <c r="G639" s="117"/>
    </row>
    <row r="640" spans="6:7">
      <c r="F640" s="117"/>
      <c r="G640" s="117"/>
    </row>
    <row r="641" spans="6:7">
      <c r="F641" s="117"/>
      <c r="G641" s="117"/>
    </row>
    <row r="642" spans="6:7">
      <c r="F642" s="117"/>
      <c r="G642" s="117"/>
    </row>
    <row r="643" spans="6:7">
      <c r="F643" s="117"/>
      <c r="G643" s="117"/>
    </row>
    <row r="644" spans="6:7">
      <c r="F644" s="117"/>
      <c r="G644" s="117"/>
    </row>
    <row r="645" spans="6:7">
      <c r="F645" s="117"/>
      <c r="G645" s="117"/>
    </row>
    <row r="646" spans="6:7">
      <c r="F646" s="117"/>
      <c r="G646" s="117"/>
    </row>
    <row r="647" spans="6:7">
      <c r="F647" s="117"/>
      <c r="G647" s="117"/>
    </row>
    <row r="648" spans="6:7">
      <c r="F648" s="117"/>
      <c r="G648" s="117"/>
    </row>
    <row r="649" spans="6:7">
      <c r="F649" s="117"/>
      <c r="G649" s="117"/>
    </row>
    <row r="650" spans="6:7">
      <c r="F650" s="117"/>
      <c r="G650" s="117"/>
    </row>
    <row r="651" spans="6:7">
      <c r="F651" s="117"/>
      <c r="G651" s="117"/>
    </row>
    <row r="652" spans="6:7">
      <c r="F652" s="117"/>
      <c r="G652" s="117"/>
    </row>
    <row r="653" spans="6:7">
      <c r="F653" s="117"/>
      <c r="G653" s="117"/>
    </row>
    <row r="654" spans="6:7">
      <c r="F654" s="117"/>
      <c r="G654" s="117"/>
    </row>
    <row r="655" spans="6:7">
      <c r="F655" s="117"/>
      <c r="G655" s="117"/>
    </row>
    <row r="656" spans="6:7">
      <c r="F656" s="117"/>
      <c r="G656" s="117"/>
    </row>
    <row r="657" spans="6:7">
      <c r="F657" s="117"/>
      <c r="G657" s="117"/>
    </row>
    <row r="658" spans="6:7">
      <c r="F658" s="117"/>
      <c r="G658" s="117"/>
    </row>
    <row r="659" spans="6:7">
      <c r="F659" s="117"/>
      <c r="G659" s="117"/>
    </row>
    <row r="660" spans="6:7">
      <c r="F660" s="117"/>
      <c r="G660" s="117"/>
    </row>
    <row r="661" spans="6:7">
      <c r="F661" s="117"/>
      <c r="G661" s="117"/>
    </row>
    <row r="662" spans="6:7">
      <c r="F662" s="117"/>
      <c r="G662" s="117"/>
    </row>
    <row r="663" spans="6:7">
      <c r="F663" s="117"/>
      <c r="G663" s="117"/>
    </row>
    <row r="664" spans="6:7">
      <c r="F664" s="117"/>
      <c r="G664" s="117"/>
    </row>
    <row r="665" spans="6:7">
      <c r="F665" s="117"/>
      <c r="G665" s="117"/>
    </row>
    <row r="666" spans="6:7">
      <c r="F666" s="117"/>
      <c r="G666" s="117"/>
    </row>
    <row r="667" spans="6:7">
      <c r="F667" s="117"/>
      <c r="G667" s="117"/>
    </row>
    <row r="668" spans="6:7">
      <c r="F668" s="117"/>
      <c r="G668" s="117"/>
    </row>
    <row r="669" spans="6:7">
      <c r="F669" s="117"/>
      <c r="G669" s="117"/>
    </row>
    <row r="670" spans="6:7">
      <c r="F670" s="117"/>
      <c r="G670" s="117"/>
    </row>
    <row r="671" spans="6:7">
      <c r="F671" s="117"/>
      <c r="G671" s="117"/>
    </row>
    <row r="672" spans="6:7">
      <c r="F672" s="117"/>
      <c r="G672" s="117"/>
    </row>
    <row r="673" spans="6:7">
      <c r="F673" s="117"/>
      <c r="G673" s="117"/>
    </row>
    <row r="674" spans="6:7">
      <c r="F674" s="117"/>
      <c r="G674" s="117"/>
    </row>
    <row r="675" spans="6:7">
      <c r="F675" s="117"/>
      <c r="G675" s="117"/>
    </row>
    <row r="676" spans="6:7">
      <c r="F676" s="117"/>
      <c r="G676" s="117"/>
    </row>
    <row r="677" spans="6:7">
      <c r="F677" s="117"/>
      <c r="G677" s="117"/>
    </row>
    <row r="678" spans="6:7">
      <c r="F678" s="117"/>
      <c r="G678" s="117"/>
    </row>
    <row r="679" spans="6:7">
      <c r="F679" s="117"/>
      <c r="G679" s="117"/>
    </row>
    <row r="680" spans="6:7">
      <c r="F680" s="117"/>
      <c r="G680" s="117"/>
    </row>
    <row r="681" spans="6:7">
      <c r="F681" s="117"/>
      <c r="G681" s="117"/>
    </row>
    <row r="682" spans="6:7">
      <c r="F682" s="117"/>
      <c r="G682" s="117"/>
    </row>
    <row r="683" spans="6:7">
      <c r="F683" s="117"/>
      <c r="G683" s="117"/>
    </row>
    <row r="684" spans="6:7">
      <c r="F684" s="117"/>
      <c r="G684" s="117"/>
    </row>
    <row r="685" spans="6:7">
      <c r="F685" s="117"/>
      <c r="G685" s="117"/>
    </row>
    <row r="686" spans="6:7">
      <c r="F686" s="117"/>
      <c r="G686" s="117"/>
    </row>
    <row r="687" spans="6:7">
      <c r="F687" s="117"/>
      <c r="G687" s="117"/>
    </row>
    <row r="688" spans="6:7">
      <c r="F688" s="117"/>
      <c r="G688" s="117"/>
    </row>
    <row r="689" spans="6:7">
      <c r="F689" s="117"/>
      <c r="G689" s="117"/>
    </row>
    <row r="690" spans="6:7">
      <c r="F690" s="117"/>
      <c r="G690" s="117"/>
    </row>
    <row r="691" spans="6:7">
      <c r="F691" s="117"/>
      <c r="G691" s="117"/>
    </row>
    <row r="692" spans="6:7">
      <c r="F692" s="117"/>
      <c r="G692" s="117"/>
    </row>
    <row r="693" spans="6:7">
      <c r="F693" s="117"/>
      <c r="G693" s="117"/>
    </row>
    <row r="694" spans="6:7">
      <c r="F694" s="117"/>
      <c r="G694" s="117"/>
    </row>
    <row r="695" spans="6:7">
      <c r="F695" s="117"/>
      <c r="G695" s="117"/>
    </row>
    <row r="696" spans="6:7">
      <c r="F696" s="117"/>
      <c r="G696" s="117"/>
    </row>
    <row r="697" spans="6:7">
      <c r="F697" s="117"/>
      <c r="G697" s="117"/>
    </row>
    <row r="698" spans="6:7">
      <c r="F698" s="117"/>
      <c r="G698" s="117"/>
    </row>
    <row r="699" spans="6:7">
      <c r="F699" s="117"/>
      <c r="G699" s="117"/>
    </row>
    <row r="700" spans="6:7">
      <c r="F700" s="117"/>
      <c r="G700" s="117"/>
    </row>
    <row r="701" spans="6:7">
      <c r="F701" s="117"/>
      <c r="G701" s="117"/>
    </row>
    <row r="702" spans="6:7">
      <c r="F702" s="117"/>
      <c r="G702" s="117"/>
    </row>
    <row r="703" spans="6:7">
      <c r="F703" s="117"/>
      <c r="G703" s="117"/>
    </row>
    <row r="704" spans="6:7">
      <c r="F704" s="117"/>
      <c r="G704" s="117"/>
    </row>
    <row r="705" spans="6:7">
      <c r="F705" s="117"/>
      <c r="G705" s="117"/>
    </row>
    <row r="706" spans="6:7">
      <c r="F706" s="117"/>
      <c r="G706" s="117"/>
    </row>
    <row r="707" spans="6:7">
      <c r="F707" s="117"/>
      <c r="G707" s="117"/>
    </row>
    <row r="708" spans="6:7">
      <c r="F708" s="117"/>
      <c r="G708" s="117"/>
    </row>
    <row r="709" spans="6:7">
      <c r="F709" s="117"/>
      <c r="G709" s="117"/>
    </row>
    <row r="710" spans="6:7">
      <c r="F710" s="117"/>
      <c r="G710" s="117"/>
    </row>
    <row r="711" spans="6:7">
      <c r="F711" s="117"/>
      <c r="G711" s="117"/>
    </row>
    <row r="712" spans="6:7">
      <c r="F712" s="117"/>
      <c r="G712" s="117"/>
    </row>
    <row r="713" spans="6:7">
      <c r="F713" s="117"/>
      <c r="G713" s="117"/>
    </row>
    <row r="714" spans="6:7">
      <c r="F714" s="117"/>
      <c r="G714" s="117"/>
    </row>
    <row r="715" spans="6:7">
      <c r="F715" s="117"/>
      <c r="G715" s="117"/>
    </row>
    <row r="716" spans="6:7">
      <c r="F716" s="117"/>
      <c r="G716" s="117"/>
    </row>
    <row r="717" spans="6:7">
      <c r="F717" s="117"/>
      <c r="G717" s="117"/>
    </row>
    <row r="718" spans="6:7">
      <c r="F718" s="117"/>
      <c r="G718" s="117"/>
    </row>
    <row r="719" spans="6:7">
      <c r="F719" s="117"/>
      <c r="G719" s="117"/>
    </row>
    <row r="720" spans="6:7">
      <c r="F720" s="117"/>
      <c r="G720" s="117"/>
    </row>
    <row r="721" spans="6:7">
      <c r="F721" s="117"/>
      <c r="G721" s="117"/>
    </row>
    <row r="722" spans="6:7">
      <c r="F722" s="117"/>
      <c r="G722" s="117"/>
    </row>
    <row r="723" spans="6:7">
      <c r="F723" s="117"/>
      <c r="G723" s="117"/>
    </row>
    <row r="724" spans="6:7">
      <c r="F724" s="117"/>
      <c r="G724" s="117"/>
    </row>
    <row r="725" spans="6:7">
      <c r="F725" s="117"/>
      <c r="G725" s="117"/>
    </row>
    <row r="726" spans="6:7">
      <c r="F726" s="117"/>
      <c r="G726" s="117"/>
    </row>
    <row r="727" spans="6:7">
      <c r="F727" s="117"/>
      <c r="G727" s="117"/>
    </row>
    <row r="728" spans="6:7">
      <c r="F728" s="117"/>
      <c r="G728" s="117"/>
    </row>
    <row r="729" spans="6:7">
      <c r="F729" s="117"/>
      <c r="G729" s="117"/>
    </row>
    <row r="730" spans="6:7">
      <c r="F730" s="117"/>
      <c r="G730" s="117"/>
    </row>
    <row r="731" spans="6:7">
      <c r="F731" s="117"/>
      <c r="G731" s="117"/>
    </row>
    <row r="732" spans="6:7">
      <c r="F732" s="117"/>
      <c r="G732" s="117"/>
    </row>
    <row r="733" spans="6:7">
      <c r="F733" s="117"/>
      <c r="G733" s="117"/>
    </row>
    <row r="734" spans="6:7">
      <c r="F734" s="117"/>
      <c r="G734" s="117"/>
    </row>
    <row r="735" spans="6:7">
      <c r="F735" s="117"/>
      <c r="G735" s="117"/>
    </row>
    <row r="736" spans="6:7">
      <c r="F736" s="117"/>
      <c r="G736" s="117"/>
    </row>
    <row r="737" spans="6:7">
      <c r="F737" s="117"/>
      <c r="G737" s="117"/>
    </row>
    <row r="738" spans="6:7">
      <c r="F738" s="117"/>
      <c r="G738" s="117"/>
    </row>
    <row r="739" spans="6:7">
      <c r="F739" s="117"/>
      <c r="G739" s="117"/>
    </row>
    <row r="740" spans="6:7">
      <c r="F740" s="117"/>
      <c r="G740" s="117"/>
    </row>
    <row r="741" spans="6:7">
      <c r="F741" s="117"/>
      <c r="G741" s="117"/>
    </row>
    <row r="742" spans="6:7">
      <c r="F742" s="117"/>
      <c r="G742" s="117"/>
    </row>
    <row r="743" spans="6:7">
      <c r="F743" s="117"/>
      <c r="G743" s="117"/>
    </row>
    <row r="744" spans="6:7">
      <c r="F744" s="117"/>
      <c r="G744" s="117"/>
    </row>
    <row r="745" spans="6:7">
      <c r="F745" s="117"/>
      <c r="G745" s="117"/>
    </row>
    <row r="746" spans="6:7">
      <c r="F746" s="117"/>
      <c r="G746" s="117"/>
    </row>
    <row r="747" spans="6:7">
      <c r="F747" s="117"/>
      <c r="G747" s="117"/>
    </row>
    <row r="748" spans="6:7">
      <c r="F748" s="117"/>
      <c r="G748" s="117"/>
    </row>
    <row r="749" spans="6:7">
      <c r="F749" s="117"/>
      <c r="G749" s="117"/>
    </row>
    <row r="750" spans="6:7">
      <c r="F750" s="117"/>
      <c r="G750" s="117"/>
    </row>
    <row r="751" spans="6:7">
      <c r="F751" s="117"/>
      <c r="G751" s="117"/>
    </row>
    <row r="752" spans="6:7">
      <c r="F752" s="117"/>
      <c r="G752" s="117"/>
    </row>
    <row r="753" spans="6:7">
      <c r="F753" s="117"/>
      <c r="G753" s="117"/>
    </row>
    <row r="754" spans="6:7">
      <c r="F754" s="117"/>
      <c r="G754" s="117"/>
    </row>
    <row r="755" spans="6:7">
      <c r="F755" s="117"/>
      <c r="G755" s="117"/>
    </row>
    <row r="756" spans="6:7">
      <c r="F756" s="117"/>
      <c r="G756" s="117"/>
    </row>
    <row r="757" spans="6:7">
      <c r="F757" s="117"/>
      <c r="G757" s="117"/>
    </row>
    <row r="758" spans="6:7">
      <c r="F758" s="117"/>
      <c r="G758" s="117"/>
    </row>
    <row r="759" spans="6:7">
      <c r="F759" s="117"/>
      <c r="G759" s="117"/>
    </row>
    <row r="760" spans="6:7">
      <c r="F760" s="117"/>
      <c r="G760" s="117"/>
    </row>
    <row r="761" spans="6:7">
      <c r="F761" s="117"/>
      <c r="G761" s="117"/>
    </row>
    <row r="762" spans="6:7">
      <c r="F762" s="117"/>
      <c r="G762" s="117"/>
    </row>
    <row r="763" spans="6:7">
      <c r="F763" s="117"/>
      <c r="G763" s="117"/>
    </row>
    <row r="764" spans="6:7">
      <c r="F764" s="117"/>
      <c r="G764" s="117"/>
    </row>
    <row r="765" spans="6:7">
      <c r="F765" s="117"/>
      <c r="G765" s="117"/>
    </row>
    <row r="766" spans="6:7">
      <c r="F766" s="117"/>
      <c r="G766" s="117"/>
    </row>
    <row r="767" spans="6:7">
      <c r="F767" s="117"/>
      <c r="G767" s="117"/>
    </row>
    <row r="768" spans="6:7">
      <c r="F768" s="117"/>
      <c r="G768" s="117"/>
    </row>
    <row r="769" spans="6:7">
      <c r="F769" s="117"/>
      <c r="G769" s="117"/>
    </row>
    <row r="770" spans="6:7">
      <c r="F770" s="117"/>
      <c r="G770" s="117"/>
    </row>
    <row r="771" spans="6:7">
      <c r="F771" s="117"/>
      <c r="G771" s="117"/>
    </row>
    <row r="772" spans="6:7">
      <c r="F772" s="117"/>
      <c r="G772" s="117"/>
    </row>
    <row r="773" spans="6:7">
      <c r="F773" s="117"/>
      <c r="G773" s="117"/>
    </row>
    <row r="774" spans="6:7">
      <c r="F774" s="117"/>
      <c r="G774" s="117"/>
    </row>
    <row r="775" spans="6:7">
      <c r="F775" s="117"/>
      <c r="G775" s="117"/>
    </row>
    <row r="776" spans="6:7">
      <c r="F776" s="117"/>
      <c r="G776" s="117"/>
    </row>
    <row r="777" spans="6:7">
      <c r="F777" s="117"/>
      <c r="G777" s="117"/>
    </row>
    <row r="778" spans="6:7">
      <c r="F778" s="117"/>
      <c r="G778" s="117"/>
    </row>
    <row r="779" spans="6:7">
      <c r="F779" s="117"/>
      <c r="G779" s="117"/>
    </row>
    <row r="780" spans="6:7">
      <c r="F780" s="117"/>
      <c r="G780" s="117"/>
    </row>
    <row r="781" spans="6:7">
      <c r="F781" s="117"/>
      <c r="G781" s="117"/>
    </row>
    <row r="782" spans="6:7">
      <c r="F782" s="117"/>
      <c r="G782" s="117"/>
    </row>
    <row r="783" spans="6:7">
      <c r="F783" s="117"/>
      <c r="G783" s="117"/>
    </row>
    <row r="784" spans="6:7">
      <c r="F784" s="117"/>
      <c r="G784" s="117"/>
    </row>
    <row r="785" spans="6:7">
      <c r="F785" s="117"/>
      <c r="G785" s="117"/>
    </row>
    <row r="786" spans="6:7">
      <c r="F786" s="117"/>
      <c r="G786" s="117"/>
    </row>
    <row r="787" spans="6:7">
      <c r="F787" s="117"/>
      <c r="G787" s="117"/>
    </row>
    <row r="788" spans="6:7">
      <c r="F788" s="117"/>
      <c r="G788" s="117"/>
    </row>
    <row r="789" spans="6:7">
      <c r="F789" s="117"/>
      <c r="G789" s="117"/>
    </row>
    <row r="790" spans="6:7">
      <c r="F790" s="117"/>
      <c r="G790" s="117"/>
    </row>
    <row r="791" spans="6:7">
      <c r="F791" s="117"/>
      <c r="G791" s="117"/>
    </row>
    <row r="792" spans="6:7">
      <c r="F792" s="117"/>
      <c r="G792" s="117"/>
    </row>
    <row r="793" spans="6:7">
      <c r="F793" s="117"/>
      <c r="G793" s="117"/>
    </row>
    <row r="794" spans="6:7">
      <c r="F794" s="117"/>
      <c r="G794" s="117"/>
    </row>
    <row r="795" spans="6:7">
      <c r="F795" s="117"/>
      <c r="G795" s="117"/>
    </row>
    <row r="796" spans="6:7">
      <c r="F796" s="117"/>
      <c r="G796" s="117"/>
    </row>
    <row r="797" spans="6:7">
      <c r="F797" s="117"/>
      <c r="G797" s="117"/>
    </row>
    <row r="798" spans="6:7">
      <c r="F798" s="117"/>
      <c r="G798" s="117"/>
    </row>
    <row r="799" spans="6:7">
      <c r="F799" s="117"/>
      <c r="G799" s="117"/>
    </row>
    <row r="800" spans="6:7">
      <c r="F800" s="117"/>
      <c r="G800" s="117"/>
    </row>
    <row r="801" spans="6:7">
      <c r="F801" s="117"/>
      <c r="G801" s="117"/>
    </row>
    <row r="802" spans="6:7">
      <c r="F802" s="117"/>
      <c r="G802" s="117"/>
    </row>
    <row r="803" spans="6:7">
      <c r="F803" s="117"/>
      <c r="G803" s="117"/>
    </row>
    <row r="804" spans="6:7">
      <c r="F804" s="117"/>
      <c r="G804" s="117"/>
    </row>
    <row r="805" spans="6:7">
      <c r="F805" s="117"/>
      <c r="G805" s="117"/>
    </row>
    <row r="806" spans="6:7">
      <c r="F806" s="117"/>
      <c r="G806" s="117"/>
    </row>
    <row r="807" spans="6:7">
      <c r="F807" s="117"/>
      <c r="G807" s="117"/>
    </row>
    <row r="808" spans="6:7">
      <c r="F808" s="117"/>
      <c r="G808" s="117"/>
    </row>
    <row r="809" spans="6:7">
      <c r="F809" s="117"/>
      <c r="G809" s="117"/>
    </row>
    <row r="810" spans="6:7">
      <c r="F810" s="117"/>
      <c r="G810" s="117"/>
    </row>
    <row r="811" spans="6:7">
      <c r="F811" s="117"/>
      <c r="G811" s="117"/>
    </row>
    <row r="812" spans="6:7">
      <c r="F812" s="117"/>
      <c r="G812" s="117"/>
    </row>
    <row r="813" spans="6:7">
      <c r="F813" s="117"/>
      <c r="G813" s="117"/>
    </row>
    <row r="814" spans="6:7">
      <c r="F814" s="117"/>
      <c r="G814" s="117"/>
    </row>
    <row r="815" spans="6:7">
      <c r="F815" s="117"/>
      <c r="G815" s="117"/>
    </row>
    <row r="816" spans="6:7">
      <c r="F816" s="117"/>
      <c r="G816" s="117"/>
    </row>
    <row r="817" spans="6:7">
      <c r="F817" s="117"/>
      <c r="G817" s="117"/>
    </row>
    <row r="818" spans="6:7">
      <c r="F818" s="117"/>
      <c r="G818" s="117"/>
    </row>
    <row r="819" spans="6:7">
      <c r="F819" s="117"/>
      <c r="G819" s="117"/>
    </row>
    <row r="820" spans="6:7">
      <c r="F820" s="117"/>
      <c r="G820" s="117"/>
    </row>
    <row r="821" spans="6:7">
      <c r="F821" s="117"/>
      <c r="G821" s="117"/>
    </row>
    <row r="822" spans="6:7">
      <c r="F822" s="117"/>
      <c r="G822" s="117"/>
    </row>
    <row r="823" spans="6:7">
      <c r="F823" s="117"/>
      <c r="G823" s="117"/>
    </row>
    <row r="824" spans="6:7">
      <c r="F824" s="117"/>
      <c r="G824" s="117"/>
    </row>
    <row r="825" spans="6:7">
      <c r="F825" s="117"/>
      <c r="G825" s="117"/>
    </row>
    <row r="826" spans="6:7">
      <c r="F826" s="117"/>
      <c r="G826" s="117"/>
    </row>
    <row r="827" spans="6:7">
      <c r="F827" s="117"/>
      <c r="G827" s="117"/>
    </row>
    <row r="828" spans="6:7">
      <c r="F828" s="117"/>
      <c r="G828" s="117"/>
    </row>
    <row r="829" spans="6:7">
      <c r="F829" s="117"/>
      <c r="G829" s="117"/>
    </row>
    <row r="830" spans="6:7">
      <c r="F830" s="117"/>
      <c r="G830" s="117"/>
    </row>
    <row r="831" spans="6:7">
      <c r="F831" s="117"/>
      <c r="G831" s="117"/>
    </row>
    <row r="832" spans="6:7">
      <c r="F832" s="117"/>
      <c r="G832" s="117"/>
    </row>
    <row r="833" spans="6:7">
      <c r="F833" s="117"/>
      <c r="G833" s="117"/>
    </row>
    <row r="834" spans="6:7">
      <c r="F834" s="117"/>
      <c r="G834" s="117"/>
    </row>
    <row r="835" spans="6:7">
      <c r="F835" s="117"/>
      <c r="G835" s="117"/>
    </row>
    <row r="836" spans="6:7">
      <c r="F836" s="117"/>
      <c r="G836" s="117"/>
    </row>
    <row r="837" spans="6:7">
      <c r="F837" s="117"/>
      <c r="G837" s="117"/>
    </row>
    <row r="838" spans="6:7">
      <c r="F838" s="117"/>
      <c r="G838" s="117"/>
    </row>
    <row r="839" spans="6:7">
      <c r="F839" s="117"/>
      <c r="G839" s="117"/>
    </row>
    <row r="840" spans="6:7">
      <c r="F840" s="117"/>
      <c r="G840" s="117"/>
    </row>
    <row r="841" spans="6:7">
      <c r="F841" s="117"/>
      <c r="G841" s="117"/>
    </row>
    <row r="842" spans="6:7">
      <c r="F842" s="117"/>
      <c r="G842" s="117"/>
    </row>
    <row r="843" spans="6:7">
      <c r="F843" s="117"/>
      <c r="G843" s="117"/>
    </row>
    <row r="844" spans="6:7">
      <c r="F844" s="117"/>
      <c r="G844" s="117"/>
    </row>
    <row r="845" spans="6:7">
      <c r="F845" s="117"/>
      <c r="G845" s="117"/>
    </row>
    <row r="846" spans="6:7">
      <c r="F846" s="117"/>
      <c r="G846" s="117"/>
    </row>
    <row r="847" spans="6:7">
      <c r="F847" s="117"/>
      <c r="G847" s="117"/>
    </row>
    <row r="848" spans="6:7">
      <c r="F848" s="117"/>
      <c r="G848" s="117"/>
    </row>
    <row r="849" spans="6:7">
      <c r="F849" s="117"/>
      <c r="G849" s="117"/>
    </row>
    <row r="850" spans="6:7">
      <c r="F850" s="117"/>
      <c r="G850" s="117"/>
    </row>
    <row r="851" spans="6:7">
      <c r="F851" s="117"/>
      <c r="G851" s="117"/>
    </row>
    <row r="852" spans="6:7">
      <c r="F852" s="117"/>
      <c r="G852" s="117"/>
    </row>
    <row r="853" spans="6:7">
      <c r="F853" s="117"/>
      <c r="G853" s="117"/>
    </row>
    <row r="854" spans="6:7">
      <c r="F854" s="117"/>
      <c r="G854" s="117"/>
    </row>
    <row r="855" spans="6:7">
      <c r="F855" s="117"/>
      <c r="G855" s="117"/>
    </row>
    <row r="856" spans="6:7">
      <c r="F856" s="117"/>
      <c r="G856" s="117"/>
    </row>
    <row r="857" spans="6:7">
      <c r="F857" s="117"/>
      <c r="G857" s="117"/>
    </row>
    <row r="858" spans="6:7">
      <c r="F858" s="117"/>
      <c r="G858" s="117"/>
    </row>
    <row r="859" spans="6:7">
      <c r="F859" s="117"/>
      <c r="G859" s="117"/>
    </row>
    <row r="860" spans="6:7">
      <c r="F860" s="117"/>
      <c r="G860" s="117"/>
    </row>
    <row r="861" spans="6:7">
      <c r="F861" s="117"/>
      <c r="G861" s="117"/>
    </row>
    <row r="862" spans="6:7">
      <c r="F862" s="117"/>
      <c r="G862" s="117"/>
    </row>
    <row r="863" spans="6:7">
      <c r="F863" s="117"/>
      <c r="G863" s="117"/>
    </row>
    <row r="864" spans="6:7">
      <c r="F864" s="117"/>
      <c r="G864" s="117"/>
    </row>
    <row r="865" spans="6:7">
      <c r="F865" s="117"/>
      <c r="G865" s="117"/>
    </row>
    <row r="866" spans="6:7">
      <c r="F866" s="117"/>
      <c r="G866" s="117"/>
    </row>
    <row r="867" spans="6:7">
      <c r="F867" s="117"/>
      <c r="G867" s="117"/>
    </row>
    <row r="868" spans="6:7">
      <c r="F868" s="117"/>
      <c r="G868" s="117"/>
    </row>
    <row r="869" spans="6:7">
      <c r="F869" s="117"/>
      <c r="G869" s="117"/>
    </row>
    <row r="870" spans="6:7">
      <c r="F870" s="117"/>
      <c r="G870" s="117"/>
    </row>
    <row r="871" spans="6:7">
      <c r="F871" s="117"/>
      <c r="G871" s="117"/>
    </row>
    <row r="872" spans="6:7">
      <c r="F872" s="117"/>
      <c r="G872" s="117"/>
    </row>
    <row r="873" spans="6:7">
      <c r="F873" s="117"/>
      <c r="G873" s="117"/>
    </row>
    <row r="874" spans="6:7">
      <c r="F874" s="117"/>
      <c r="G874" s="117"/>
    </row>
    <row r="875" spans="6:7">
      <c r="F875" s="117"/>
      <c r="G875" s="117"/>
    </row>
    <row r="876" spans="6:7">
      <c r="F876" s="117"/>
      <c r="G876" s="117"/>
    </row>
    <row r="877" spans="6:7">
      <c r="F877" s="117"/>
      <c r="G877" s="117"/>
    </row>
    <row r="878" spans="6:7">
      <c r="F878" s="117"/>
      <c r="G878" s="117"/>
    </row>
    <row r="879" spans="6:7">
      <c r="F879" s="117"/>
      <c r="G879" s="117"/>
    </row>
    <row r="880" spans="6:7">
      <c r="F880" s="117"/>
      <c r="G880" s="117"/>
    </row>
    <row r="881" spans="6:7">
      <c r="F881" s="117"/>
      <c r="G881" s="117"/>
    </row>
    <row r="882" spans="6:7">
      <c r="F882" s="117"/>
      <c r="G882" s="117"/>
    </row>
    <row r="883" spans="6:7">
      <c r="F883" s="117"/>
      <c r="G883" s="117"/>
    </row>
    <row r="884" spans="6:7">
      <c r="F884" s="117"/>
      <c r="G884" s="117"/>
    </row>
    <row r="885" spans="6:7">
      <c r="F885" s="117"/>
      <c r="G885" s="117"/>
    </row>
    <row r="886" spans="6:7">
      <c r="F886" s="117"/>
      <c r="G886" s="117"/>
    </row>
    <row r="887" spans="6:7">
      <c r="F887" s="117"/>
      <c r="G887" s="117"/>
    </row>
    <row r="888" spans="6:7">
      <c r="F888" s="117"/>
      <c r="G888" s="117"/>
    </row>
    <row r="889" spans="6:7">
      <c r="F889" s="117"/>
      <c r="G889" s="117"/>
    </row>
    <row r="890" spans="6:7">
      <c r="F890" s="117"/>
      <c r="G890" s="117"/>
    </row>
    <row r="891" spans="6:7">
      <c r="F891" s="117"/>
      <c r="G891" s="117"/>
    </row>
    <row r="892" spans="6:7">
      <c r="F892" s="117"/>
      <c r="G892" s="117"/>
    </row>
    <row r="893" spans="6:7">
      <c r="F893" s="117"/>
      <c r="G893" s="117"/>
    </row>
    <row r="894" spans="6:7">
      <c r="F894" s="117"/>
      <c r="G894" s="117"/>
    </row>
    <row r="895" spans="6:7">
      <c r="F895" s="117"/>
      <c r="G895" s="117"/>
    </row>
    <row r="896" spans="6:7">
      <c r="F896" s="117"/>
      <c r="G896" s="117"/>
    </row>
    <row r="897" spans="6:7">
      <c r="F897" s="117"/>
      <c r="G897" s="117"/>
    </row>
    <row r="898" spans="6:7">
      <c r="F898" s="117"/>
      <c r="G898" s="117"/>
    </row>
    <row r="899" spans="6:7">
      <c r="F899" s="117"/>
      <c r="G899" s="117"/>
    </row>
    <row r="900" spans="6:7">
      <c r="F900" s="117"/>
      <c r="G900" s="117"/>
    </row>
    <row r="901" spans="6:7">
      <c r="F901" s="117"/>
      <c r="G901" s="117"/>
    </row>
    <row r="902" spans="6:7">
      <c r="F902" s="117"/>
      <c r="G902" s="117"/>
    </row>
    <row r="903" spans="6:7">
      <c r="F903" s="117"/>
      <c r="G903" s="117"/>
    </row>
    <row r="904" spans="6:7">
      <c r="F904" s="117"/>
      <c r="G904" s="117"/>
    </row>
    <row r="905" spans="6:7">
      <c r="F905" s="117"/>
      <c r="G905" s="117"/>
    </row>
    <row r="906" spans="6:7">
      <c r="F906" s="117"/>
      <c r="G906" s="117"/>
    </row>
    <row r="907" spans="6:7">
      <c r="F907" s="117"/>
      <c r="G907" s="117"/>
    </row>
    <row r="908" spans="6:7">
      <c r="F908" s="117"/>
      <c r="G908" s="117"/>
    </row>
    <row r="909" spans="6:7">
      <c r="F909" s="117"/>
      <c r="G909" s="117"/>
    </row>
    <row r="910" spans="6:7">
      <c r="F910" s="117"/>
      <c r="G910" s="117"/>
    </row>
    <row r="911" spans="6:7">
      <c r="F911" s="117"/>
      <c r="G911" s="117"/>
    </row>
    <row r="912" spans="6:7">
      <c r="F912" s="117"/>
      <c r="G912" s="117"/>
    </row>
    <row r="913" spans="6:7">
      <c r="F913" s="117"/>
      <c r="G913" s="117"/>
    </row>
    <row r="914" spans="6:7">
      <c r="F914" s="117"/>
      <c r="G914" s="117"/>
    </row>
    <row r="915" spans="6:7">
      <c r="F915" s="117"/>
      <c r="G915" s="117"/>
    </row>
    <row r="916" spans="6:7">
      <c r="F916" s="117"/>
      <c r="G916" s="117"/>
    </row>
    <row r="917" spans="6:7">
      <c r="F917" s="117"/>
      <c r="G917" s="117"/>
    </row>
    <row r="918" spans="6:7">
      <c r="F918" s="117"/>
      <c r="G918" s="117"/>
    </row>
    <row r="919" spans="6:7">
      <c r="F919" s="117"/>
      <c r="G919" s="117"/>
    </row>
    <row r="920" spans="6:7">
      <c r="F920" s="117"/>
      <c r="G920" s="117"/>
    </row>
    <row r="921" spans="6:7">
      <c r="F921" s="117"/>
      <c r="G921" s="117"/>
    </row>
    <row r="922" spans="6:7">
      <c r="F922" s="117"/>
      <c r="G922" s="117"/>
    </row>
    <row r="923" spans="6:7">
      <c r="F923" s="117"/>
      <c r="G923" s="117"/>
    </row>
    <row r="924" spans="6:7">
      <c r="F924" s="117"/>
      <c r="G924" s="117"/>
    </row>
    <row r="925" spans="6:7">
      <c r="F925" s="117"/>
      <c r="G925" s="117"/>
    </row>
    <row r="926" spans="6:7">
      <c r="F926" s="117"/>
      <c r="G926" s="117"/>
    </row>
    <row r="927" spans="6:7">
      <c r="F927" s="117"/>
      <c r="G927" s="117"/>
    </row>
    <row r="928" spans="6:7">
      <c r="F928" s="117"/>
      <c r="G928" s="117"/>
    </row>
    <row r="929" spans="6:7">
      <c r="F929" s="117"/>
      <c r="G929" s="117"/>
    </row>
    <row r="930" spans="6:7">
      <c r="F930" s="117"/>
      <c r="G930" s="117"/>
    </row>
    <row r="931" spans="6:7">
      <c r="F931" s="117"/>
      <c r="G931" s="117"/>
    </row>
    <row r="932" spans="6:7">
      <c r="F932" s="117"/>
      <c r="G932" s="117"/>
    </row>
    <row r="933" spans="6:7">
      <c r="F933" s="117"/>
      <c r="G933" s="117"/>
    </row>
    <row r="934" spans="6:7">
      <c r="F934" s="117"/>
      <c r="G934" s="117"/>
    </row>
    <row r="935" spans="6:7">
      <c r="F935" s="117"/>
      <c r="G935" s="117"/>
    </row>
    <row r="936" spans="6:7">
      <c r="F936" s="117"/>
      <c r="G936" s="117"/>
    </row>
    <row r="937" spans="6:7">
      <c r="F937" s="117"/>
      <c r="G937" s="117"/>
    </row>
    <row r="938" spans="6:7">
      <c r="F938" s="117"/>
      <c r="G938" s="117"/>
    </row>
    <row r="939" spans="6:7">
      <c r="F939" s="117"/>
      <c r="G939" s="117"/>
    </row>
    <row r="940" spans="6:7">
      <c r="F940" s="117"/>
      <c r="G940" s="117"/>
    </row>
    <row r="941" spans="6:7">
      <c r="F941" s="117"/>
      <c r="G941" s="117"/>
    </row>
    <row r="942" spans="6:7">
      <c r="F942" s="117"/>
      <c r="G942" s="117"/>
    </row>
    <row r="943" spans="6:7">
      <c r="F943" s="117"/>
      <c r="G943" s="117"/>
    </row>
    <row r="944" spans="6:7">
      <c r="F944" s="117"/>
      <c r="G944" s="117"/>
    </row>
    <row r="945" spans="6:7">
      <c r="F945" s="117"/>
      <c r="G945" s="117"/>
    </row>
    <row r="946" spans="6:7">
      <c r="F946" s="117"/>
      <c r="G946" s="117"/>
    </row>
    <row r="947" spans="6:7">
      <c r="F947" s="117"/>
      <c r="G947" s="117"/>
    </row>
    <row r="948" spans="6:7">
      <c r="F948" s="117"/>
      <c r="G948" s="117"/>
    </row>
    <row r="949" spans="6:7">
      <c r="F949" s="117"/>
      <c r="G949" s="117"/>
    </row>
    <row r="950" spans="6:7">
      <c r="F950" s="117"/>
      <c r="G950" s="117"/>
    </row>
    <row r="951" spans="6:7">
      <c r="F951" s="117"/>
      <c r="G951" s="117"/>
    </row>
    <row r="952" spans="6:7">
      <c r="F952" s="117"/>
      <c r="G952" s="117"/>
    </row>
    <row r="953" spans="6:7">
      <c r="F953" s="117"/>
      <c r="G953" s="117"/>
    </row>
    <row r="954" spans="6:7">
      <c r="F954" s="117"/>
      <c r="G954" s="117"/>
    </row>
    <row r="955" spans="6:7">
      <c r="F955" s="117"/>
      <c r="G955" s="117"/>
    </row>
    <row r="956" spans="6:7">
      <c r="F956" s="117"/>
      <c r="G956" s="117"/>
    </row>
    <row r="957" spans="6:7">
      <c r="F957" s="117"/>
      <c r="G957" s="117"/>
    </row>
    <row r="958" spans="6:7">
      <c r="F958" s="117"/>
      <c r="G958" s="117"/>
    </row>
    <row r="959" spans="6:7">
      <c r="F959" s="117"/>
      <c r="G959" s="117"/>
    </row>
    <row r="960" spans="6:7">
      <c r="F960" s="117"/>
      <c r="G960" s="117"/>
    </row>
    <row r="961" spans="6:7">
      <c r="F961" s="117"/>
      <c r="G961" s="117"/>
    </row>
    <row r="962" spans="6:7">
      <c r="F962" s="117"/>
      <c r="G962" s="117"/>
    </row>
    <row r="963" spans="6:7">
      <c r="F963" s="117"/>
      <c r="G963" s="117"/>
    </row>
    <row r="964" spans="6:7">
      <c r="F964" s="117"/>
      <c r="G964" s="117"/>
    </row>
    <row r="965" spans="6:7">
      <c r="F965" s="117"/>
      <c r="G965" s="117"/>
    </row>
    <row r="966" spans="6:7">
      <c r="F966" s="117"/>
      <c r="G966" s="117"/>
    </row>
    <row r="967" spans="6:7">
      <c r="F967" s="117"/>
      <c r="G967" s="117"/>
    </row>
    <row r="968" spans="6:7">
      <c r="F968" s="117"/>
      <c r="G968" s="117"/>
    </row>
    <row r="969" spans="6:7">
      <c r="F969" s="117"/>
      <c r="G969" s="117"/>
    </row>
    <row r="970" spans="6:7">
      <c r="F970" s="117"/>
      <c r="G970" s="117"/>
    </row>
    <row r="971" spans="6:7">
      <c r="F971" s="117"/>
      <c r="G971" s="117"/>
    </row>
    <row r="972" spans="6:7">
      <c r="F972" s="117"/>
      <c r="G972" s="117"/>
    </row>
    <row r="973" spans="6:7">
      <c r="F973" s="117"/>
      <c r="G973" s="117"/>
    </row>
    <row r="974" spans="6:7">
      <c r="F974" s="117"/>
      <c r="G974" s="117"/>
    </row>
    <row r="975" spans="6:7">
      <c r="F975" s="117"/>
      <c r="G975" s="117"/>
    </row>
    <row r="976" spans="6:7">
      <c r="F976" s="117"/>
      <c r="G976" s="117"/>
    </row>
    <row r="977" spans="6:7">
      <c r="F977" s="117"/>
      <c r="G977" s="117"/>
    </row>
    <row r="978" spans="6:7">
      <c r="F978" s="117"/>
      <c r="G978" s="117"/>
    </row>
    <row r="979" spans="6:7">
      <c r="F979" s="117"/>
      <c r="G979" s="117"/>
    </row>
    <row r="980" spans="6:7">
      <c r="F980" s="117"/>
      <c r="G980" s="117"/>
    </row>
    <row r="981" spans="6:7">
      <c r="F981" s="117"/>
      <c r="G981" s="117"/>
    </row>
    <row r="982" spans="6:7">
      <c r="F982" s="117"/>
      <c r="G982" s="117"/>
    </row>
    <row r="983" spans="6:7">
      <c r="F983" s="117"/>
      <c r="G983" s="117"/>
    </row>
    <row r="984" spans="6:7">
      <c r="F984" s="117"/>
      <c r="G984" s="117"/>
    </row>
    <row r="985" spans="6:7">
      <c r="F985" s="117"/>
      <c r="G985" s="117"/>
    </row>
    <row r="986" spans="6:7">
      <c r="F986" s="117"/>
      <c r="G986" s="117"/>
    </row>
    <row r="987" spans="6:7">
      <c r="F987" s="117"/>
      <c r="G987" s="117"/>
    </row>
    <row r="988" spans="6:7">
      <c r="F988" s="117"/>
      <c r="G988" s="117"/>
    </row>
    <row r="989" spans="6:7">
      <c r="F989" s="117"/>
      <c r="G989" s="117"/>
    </row>
    <row r="990" spans="6:7">
      <c r="F990" s="117"/>
      <c r="G990" s="117"/>
    </row>
    <row r="991" spans="6:7">
      <c r="F991" s="117"/>
      <c r="G991" s="117"/>
    </row>
    <row r="992" spans="6:7">
      <c r="F992" s="117"/>
      <c r="G992" s="117"/>
    </row>
    <row r="993" spans="6:7">
      <c r="F993" s="117"/>
      <c r="G993" s="117"/>
    </row>
    <row r="994" spans="6:7">
      <c r="F994" s="117"/>
      <c r="G994" s="117"/>
    </row>
    <row r="995" spans="6:7">
      <c r="F995" s="117"/>
      <c r="G995" s="117"/>
    </row>
    <row r="996" spans="6:7">
      <c r="F996" s="117"/>
      <c r="G996" s="117"/>
    </row>
    <row r="997" spans="6:7">
      <c r="F997" s="117"/>
      <c r="G997" s="117"/>
    </row>
    <row r="998" spans="6:7">
      <c r="F998" s="117"/>
      <c r="G998" s="117"/>
    </row>
    <row r="999" spans="6:7">
      <c r="F999" s="117"/>
      <c r="G999" s="117"/>
    </row>
    <row r="1000" spans="6:7">
      <c r="F1000" s="117"/>
      <c r="G1000" s="117"/>
    </row>
    <row r="1001" spans="6:7">
      <c r="F1001" s="117"/>
      <c r="G1001" s="117"/>
    </row>
    <row r="1002" spans="6:7">
      <c r="F1002" s="117"/>
      <c r="G1002" s="117"/>
    </row>
    <row r="1003" spans="6:7">
      <c r="F1003" s="117"/>
      <c r="G1003" s="117"/>
    </row>
    <row r="1004" spans="6:7">
      <c r="F1004" s="117"/>
      <c r="G1004" s="117"/>
    </row>
    <row r="1005" spans="6:7">
      <c r="F1005" s="117"/>
      <c r="G1005" s="117"/>
    </row>
    <row r="1006" spans="6:7">
      <c r="F1006" s="117"/>
      <c r="G1006" s="117"/>
    </row>
    <row r="1007" spans="6:7">
      <c r="F1007" s="117"/>
      <c r="G1007" s="117"/>
    </row>
    <row r="1008" spans="6:7">
      <c r="F1008" s="117"/>
      <c r="G1008" s="117"/>
    </row>
    <row r="1009" spans="6:7">
      <c r="F1009" s="117"/>
      <c r="G1009" s="117"/>
    </row>
    <row r="1010" spans="6:7">
      <c r="F1010" s="117"/>
      <c r="G1010" s="117"/>
    </row>
    <row r="1011" spans="6:7">
      <c r="F1011" s="117"/>
      <c r="G1011" s="117"/>
    </row>
    <row r="1012" spans="6:7">
      <c r="F1012" s="117"/>
      <c r="G1012" s="117"/>
    </row>
    <row r="1013" spans="6:7">
      <c r="F1013" s="117"/>
      <c r="G1013" s="117"/>
    </row>
    <row r="1014" spans="6:7">
      <c r="F1014" s="117"/>
      <c r="G1014" s="117"/>
    </row>
    <row r="1015" spans="6:7">
      <c r="F1015" s="117"/>
      <c r="G1015" s="117"/>
    </row>
    <row r="1016" spans="6:7">
      <c r="F1016" s="117"/>
      <c r="G1016" s="117"/>
    </row>
    <row r="1017" spans="6:7">
      <c r="F1017" s="117"/>
      <c r="G1017" s="117"/>
    </row>
    <row r="1018" spans="6:7">
      <c r="F1018" s="117"/>
      <c r="G1018" s="117"/>
    </row>
    <row r="1019" spans="6:7">
      <c r="F1019" s="117"/>
      <c r="G1019" s="117"/>
    </row>
    <row r="1020" spans="6:7">
      <c r="F1020" s="117"/>
      <c r="G1020" s="117"/>
    </row>
    <row r="1021" spans="6:7">
      <c r="F1021" s="117"/>
      <c r="G1021" s="117"/>
    </row>
    <row r="1022" spans="6:7">
      <c r="F1022" s="117"/>
      <c r="G1022" s="117"/>
    </row>
    <row r="1023" spans="6:7">
      <c r="F1023" s="117"/>
      <c r="G1023" s="117"/>
    </row>
    <row r="1024" spans="6:7">
      <c r="F1024" s="117"/>
      <c r="G1024" s="117"/>
    </row>
    <row r="1025" spans="6:7">
      <c r="F1025" s="117"/>
      <c r="G1025" s="117"/>
    </row>
    <row r="1026" spans="6:7">
      <c r="F1026" s="117"/>
      <c r="G1026" s="117"/>
    </row>
    <row r="1027" spans="6:7">
      <c r="F1027" s="117"/>
      <c r="G1027" s="117"/>
    </row>
    <row r="1028" spans="6:7">
      <c r="F1028" s="117"/>
      <c r="G1028" s="117"/>
    </row>
    <row r="1029" spans="6:7">
      <c r="F1029" s="117"/>
      <c r="G1029" s="117"/>
    </row>
    <row r="1030" spans="6:7">
      <c r="F1030" s="117"/>
      <c r="G1030" s="117"/>
    </row>
    <row r="1031" spans="6:7">
      <c r="F1031" s="117"/>
      <c r="G1031" s="117"/>
    </row>
    <row r="1032" spans="6:7">
      <c r="F1032" s="117"/>
      <c r="G1032" s="117"/>
    </row>
    <row r="1033" spans="6:7">
      <c r="F1033" s="117"/>
      <c r="G1033" s="117"/>
    </row>
    <row r="1034" spans="6:7">
      <c r="F1034" s="117"/>
      <c r="G1034" s="117"/>
    </row>
    <row r="1035" spans="6:7">
      <c r="F1035" s="117"/>
      <c r="G1035" s="117"/>
    </row>
    <row r="1036" spans="6:7">
      <c r="F1036" s="117"/>
      <c r="G1036" s="117"/>
    </row>
    <row r="1037" spans="6:7">
      <c r="F1037" s="117"/>
      <c r="G1037" s="117"/>
    </row>
    <row r="1038" spans="6:7">
      <c r="F1038" s="117"/>
      <c r="G1038" s="117"/>
    </row>
    <row r="1039" spans="6:7">
      <c r="F1039" s="117"/>
      <c r="G1039" s="117"/>
    </row>
    <row r="1040" spans="6:7">
      <c r="F1040" s="117"/>
      <c r="G1040" s="117"/>
    </row>
    <row r="1041" spans="6:7">
      <c r="F1041" s="117"/>
      <c r="G1041" s="117"/>
    </row>
    <row r="1042" spans="6:7">
      <c r="F1042" s="117"/>
      <c r="G1042" s="117"/>
    </row>
    <row r="1043" spans="6:7">
      <c r="F1043" s="117"/>
      <c r="G1043" s="117"/>
    </row>
    <row r="1044" spans="6:7">
      <c r="F1044" s="117"/>
      <c r="G1044" s="117"/>
    </row>
    <row r="1045" spans="6:7">
      <c r="F1045" s="117"/>
      <c r="G1045" s="117"/>
    </row>
    <row r="1046" spans="6:7">
      <c r="F1046" s="117"/>
      <c r="G1046" s="117"/>
    </row>
    <row r="1047" spans="6:7">
      <c r="F1047" s="117"/>
      <c r="G1047" s="117"/>
    </row>
    <row r="1048" spans="6:7">
      <c r="F1048" s="117"/>
      <c r="G1048" s="117"/>
    </row>
    <row r="1049" spans="6:7">
      <c r="F1049" s="117"/>
      <c r="G1049" s="117"/>
    </row>
    <row r="1050" spans="6:7">
      <c r="F1050" s="117"/>
      <c r="G1050" s="117"/>
    </row>
    <row r="1051" spans="6:7">
      <c r="F1051" s="117"/>
      <c r="G1051" s="117"/>
    </row>
    <row r="1052" spans="6:7">
      <c r="F1052" s="117"/>
      <c r="G1052" s="117"/>
    </row>
    <row r="1053" spans="6:7">
      <c r="F1053" s="117"/>
      <c r="G1053" s="117"/>
    </row>
    <row r="1054" spans="6:7">
      <c r="F1054" s="117"/>
      <c r="G1054" s="117"/>
    </row>
    <row r="1055" spans="6:7">
      <c r="F1055" s="117"/>
      <c r="G1055" s="117"/>
    </row>
    <row r="1056" spans="6:7">
      <c r="F1056" s="117"/>
      <c r="G1056" s="117"/>
    </row>
    <row r="1057" spans="6:7">
      <c r="F1057" s="117"/>
      <c r="G1057" s="117"/>
    </row>
    <row r="1058" spans="6:7">
      <c r="F1058" s="117"/>
      <c r="G1058" s="117"/>
    </row>
    <row r="1059" spans="6:7">
      <c r="F1059" s="117"/>
      <c r="G1059" s="117"/>
    </row>
    <row r="1060" spans="6:7">
      <c r="F1060" s="117"/>
      <c r="G1060" s="117"/>
    </row>
    <row r="1061" spans="6:7">
      <c r="F1061" s="117"/>
      <c r="G1061" s="117"/>
    </row>
    <row r="1062" spans="6:7">
      <c r="F1062" s="117"/>
      <c r="G1062" s="117"/>
    </row>
    <row r="1063" spans="6:7">
      <c r="F1063" s="117"/>
      <c r="G1063" s="117"/>
    </row>
    <row r="1064" spans="6:7">
      <c r="F1064" s="117"/>
      <c r="G1064" s="117"/>
    </row>
    <row r="1065" spans="6:7">
      <c r="F1065" s="117"/>
      <c r="G1065" s="117"/>
    </row>
    <row r="1066" spans="6:7">
      <c r="F1066" s="117"/>
      <c r="G1066" s="117"/>
    </row>
    <row r="1067" spans="6:7">
      <c r="F1067" s="117"/>
      <c r="G1067" s="117"/>
    </row>
    <row r="1068" spans="6:7">
      <c r="F1068" s="117"/>
      <c r="G1068" s="117"/>
    </row>
    <row r="1069" spans="6:7">
      <c r="F1069" s="117"/>
      <c r="G1069" s="117"/>
    </row>
    <row r="1070" spans="6:7">
      <c r="F1070" s="117"/>
      <c r="G1070" s="117"/>
    </row>
    <row r="1071" spans="6:7">
      <c r="F1071" s="117"/>
      <c r="G1071" s="117"/>
    </row>
    <row r="1072" spans="6:7">
      <c r="F1072" s="117"/>
      <c r="G1072" s="117"/>
    </row>
    <row r="1073" spans="6:7">
      <c r="F1073" s="117"/>
      <c r="G1073" s="117"/>
    </row>
    <row r="1074" spans="6:7">
      <c r="F1074" s="117"/>
      <c r="G1074" s="117"/>
    </row>
    <row r="1075" spans="6:7">
      <c r="F1075" s="117"/>
      <c r="G1075" s="117"/>
    </row>
    <row r="1076" spans="6:7">
      <c r="F1076" s="117"/>
      <c r="G1076" s="117"/>
    </row>
    <row r="1077" spans="6:7">
      <c r="F1077" s="117"/>
      <c r="G1077" s="117"/>
    </row>
    <row r="1078" spans="6:7">
      <c r="F1078" s="117"/>
      <c r="G1078" s="117"/>
    </row>
    <row r="1079" spans="6:7">
      <c r="F1079" s="117"/>
      <c r="G1079" s="117"/>
    </row>
    <row r="1080" spans="6:7">
      <c r="F1080" s="117"/>
      <c r="G1080" s="117"/>
    </row>
    <row r="1081" spans="6:7">
      <c r="F1081" s="117"/>
      <c r="G1081" s="117"/>
    </row>
    <row r="1082" spans="6:7">
      <c r="F1082" s="117"/>
      <c r="G1082" s="117"/>
    </row>
    <row r="1083" spans="6:7">
      <c r="F1083" s="117"/>
      <c r="G1083" s="117"/>
    </row>
    <row r="1084" spans="6:7">
      <c r="F1084" s="117"/>
      <c r="G1084" s="117"/>
    </row>
    <row r="1085" spans="6:7">
      <c r="F1085" s="117"/>
      <c r="G1085" s="117"/>
    </row>
    <row r="1086" spans="6:7">
      <c r="F1086" s="117"/>
      <c r="G1086" s="117"/>
    </row>
    <row r="1087" spans="6:7">
      <c r="F1087" s="117"/>
      <c r="G1087" s="117"/>
    </row>
    <row r="1088" spans="6:7">
      <c r="F1088" s="117"/>
      <c r="G1088" s="117"/>
    </row>
    <row r="1089" spans="6:7">
      <c r="F1089" s="117"/>
      <c r="G1089" s="117"/>
    </row>
    <row r="1090" spans="6:7">
      <c r="F1090" s="117"/>
      <c r="G1090" s="117"/>
    </row>
    <row r="1091" spans="6:7">
      <c r="F1091" s="117"/>
      <c r="G1091" s="117"/>
    </row>
    <row r="1092" spans="6:7">
      <c r="F1092" s="117"/>
      <c r="G1092" s="117"/>
    </row>
    <row r="1093" spans="6:7">
      <c r="F1093" s="117"/>
      <c r="G1093" s="117"/>
    </row>
    <row r="1094" spans="6:7">
      <c r="F1094" s="117"/>
      <c r="G1094" s="117"/>
    </row>
    <row r="1095" spans="6:7">
      <c r="F1095" s="117"/>
      <c r="G1095" s="117"/>
    </row>
    <row r="1096" spans="6:7">
      <c r="F1096" s="117"/>
      <c r="G1096" s="117"/>
    </row>
    <row r="1097" spans="6:7">
      <c r="F1097" s="117"/>
      <c r="G1097" s="117"/>
    </row>
    <row r="1098" spans="6:7">
      <c r="F1098" s="117"/>
      <c r="G1098" s="117"/>
    </row>
    <row r="1099" spans="6:7">
      <c r="F1099" s="117"/>
      <c r="G1099" s="117"/>
    </row>
    <row r="1100" spans="6:7">
      <c r="F1100" s="117"/>
      <c r="G1100" s="117"/>
    </row>
    <row r="1101" spans="6:7">
      <c r="F1101" s="117"/>
      <c r="G1101" s="117"/>
    </row>
    <row r="1102" spans="6:7">
      <c r="F1102" s="117"/>
      <c r="G1102" s="117"/>
    </row>
    <row r="1103" spans="6:7">
      <c r="F1103" s="117"/>
      <c r="G1103" s="117"/>
    </row>
    <row r="1104" spans="6:7">
      <c r="F1104" s="117"/>
      <c r="G1104" s="117"/>
    </row>
    <row r="1105" spans="6:7">
      <c r="F1105" s="117"/>
      <c r="G1105" s="117"/>
    </row>
    <row r="1106" spans="6:7">
      <c r="F1106" s="117"/>
      <c r="G1106" s="117"/>
    </row>
    <row r="1107" spans="6:7">
      <c r="F1107" s="117"/>
      <c r="G1107" s="117"/>
    </row>
    <row r="1108" spans="6:7">
      <c r="F1108" s="117"/>
      <c r="G1108" s="117"/>
    </row>
    <row r="1109" spans="6:7">
      <c r="F1109" s="117"/>
      <c r="G1109" s="117"/>
    </row>
    <row r="1110" spans="6:7">
      <c r="F1110" s="117"/>
      <c r="G1110" s="117"/>
    </row>
    <row r="1111" spans="6:7">
      <c r="F1111" s="117"/>
      <c r="G1111" s="117"/>
    </row>
    <row r="1112" spans="6:7">
      <c r="F1112" s="117"/>
      <c r="G1112" s="117"/>
    </row>
    <row r="1113" spans="6:7">
      <c r="F1113" s="117"/>
      <c r="G1113" s="117"/>
    </row>
    <row r="1114" spans="6:7">
      <c r="F1114" s="117"/>
      <c r="G1114" s="117"/>
    </row>
    <row r="1115" spans="6:7">
      <c r="F1115" s="117"/>
      <c r="G1115" s="117"/>
    </row>
    <row r="1116" spans="6:7">
      <c r="F1116" s="117"/>
      <c r="G1116" s="117"/>
    </row>
    <row r="1117" spans="6:7">
      <c r="F1117" s="117"/>
      <c r="G1117" s="117"/>
    </row>
    <row r="1118" spans="6:7">
      <c r="F1118" s="117"/>
      <c r="G1118" s="117"/>
    </row>
    <row r="1119" spans="6:7">
      <c r="F1119" s="117"/>
      <c r="G1119" s="117"/>
    </row>
    <row r="1120" spans="6:7">
      <c r="F1120" s="117"/>
      <c r="G1120" s="117"/>
    </row>
    <row r="1121" spans="6:7">
      <c r="F1121" s="117"/>
      <c r="G1121" s="117"/>
    </row>
    <row r="1122" spans="6:7">
      <c r="F1122" s="117"/>
      <c r="G1122" s="117"/>
    </row>
    <row r="1123" spans="6:7">
      <c r="F1123" s="117"/>
      <c r="G1123" s="117"/>
    </row>
    <row r="1124" spans="6:7">
      <c r="F1124" s="117"/>
      <c r="G1124" s="117"/>
    </row>
    <row r="1125" spans="6:7">
      <c r="F1125" s="117"/>
      <c r="G1125" s="117"/>
    </row>
    <row r="1126" spans="6:7">
      <c r="F1126" s="117"/>
      <c r="G1126" s="117"/>
    </row>
    <row r="1127" spans="6:7">
      <c r="F1127" s="117"/>
      <c r="G1127" s="117"/>
    </row>
    <row r="1128" spans="6:7">
      <c r="F1128" s="117"/>
      <c r="G1128" s="117"/>
    </row>
    <row r="1129" spans="6:7">
      <c r="F1129" s="117"/>
      <c r="G1129" s="117"/>
    </row>
    <row r="1130" spans="6:7">
      <c r="F1130" s="117"/>
      <c r="G1130" s="117"/>
    </row>
    <row r="1131" spans="6:7">
      <c r="F1131" s="117"/>
      <c r="G1131" s="117"/>
    </row>
    <row r="1132" spans="6:7">
      <c r="F1132" s="117"/>
      <c r="G1132" s="117"/>
    </row>
    <row r="1133" spans="6:7">
      <c r="F1133" s="117"/>
      <c r="G1133" s="117"/>
    </row>
    <row r="1134" spans="6:7">
      <c r="F1134" s="117"/>
      <c r="G1134" s="117"/>
    </row>
    <row r="1135" spans="6:7">
      <c r="F1135" s="117"/>
      <c r="G1135" s="117"/>
    </row>
    <row r="1136" spans="6:7">
      <c r="F1136" s="117"/>
      <c r="G1136" s="117"/>
    </row>
    <row r="1137" spans="6:7">
      <c r="F1137" s="117"/>
      <c r="G1137" s="117"/>
    </row>
    <row r="1138" spans="6:7">
      <c r="F1138" s="117"/>
      <c r="G1138" s="117"/>
    </row>
    <row r="1139" spans="6:7">
      <c r="F1139" s="117"/>
      <c r="G1139" s="117"/>
    </row>
    <row r="1140" spans="6:7">
      <c r="F1140" s="117"/>
      <c r="G1140" s="117"/>
    </row>
    <row r="1141" spans="6:7">
      <c r="F1141" s="117"/>
      <c r="G1141" s="117"/>
    </row>
    <row r="1142" spans="6:7">
      <c r="F1142" s="117"/>
      <c r="G1142" s="117"/>
    </row>
    <row r="1143" spans="6:7">
      <c r="F1143" s="117"/>
      <c r="G1143" s="117"/>
    </row>
    <row r="1144" spans="6:7">
      <c r="F1144" s="117"/>
      <c r="G1144" s="117"/>
    </row>
    <row r="1145" spans="6:7">
      <c r="F1145" s="117"/>
      <c r="G1145" s="117"/>
    </row>
    <row r="1146" spans="6:7">
      <c r="F1146" s="117"/>
      <c r="G1146" s="117"/>
    </row>
    <row r="1147" spans="6:7">
      <c r="F1147" s="117"/>
      <c r="G1147" s="117"/>
    </row>
    <row r="1148" spans="6:7">
      <c r="F1148" s="117"/>
      <c r="G1148" s="117"/>
    </row>
    <row r="1149" spans="6:7">
      <c r="F1149" s="117"/>
      <c r="G1149" s="117"/>
    </row>
    <row r="1150" spans="6:7">
      <c r="F1150" s="117"/>
      <c r="G1150" s="117"/>
    </row>
    <row r="1151" spans="6:7">
      <c r="F1151" s="117"/>
      <c r="G1151" s="117"/>
    </row>
    <row r="1152" spans="6:7">
      <c r="F1152" s="117"/>
      <c r="G1152" s="117"/>
    </row>
    <row r="1153" spans="6:7">
      <c r="F1153" s="117"/>
      <c r="G1153" s="117"/>
    </row>
    <row r="1154" spans="6:7">
      <c r="F1154" s="117"/>
      <c r="G1154" s="117"/>
    </row>
    <row r="1155" spans="6:7">
      <c r="F1155" s="117"/>
      <c r="G1155" s="117"/>
    </row>
    <row r="1156" spans="6:7">
      <c r="F1156" s="117"/>
      <c r="G1156" s="117"/>
    </row>
    <row r="1157" spans="6:7">
      <c r="F1157" s="117"/>
      <c r="G1157" s="117"/>
    </row>
    <row r="1158" spans="6:7">
      <c r="F1158" s="117"/>
      <c r="G1158" s="117"/>
    </row>
    <row r="1159" spans="6:7">
      <c r="F1159" s="117"/>
      <c r="G1159" s="117"/>
    </row>
    <row r="1160" spans="6:7">
      <c r="F1160" s="117"/>
      <c r="G1160" s="117"/>
    </row>
    <row r="1161" spans="6:7">
      <c r="F1161" s="117"/>
      <c r="G1161" s="117"/>
    </row>
    <row r="1162" spans="6:7">
      <c r="F1162" s="117"/>
      <c r="G1162" s="117"/>
    </row>
    <row r="1163" spans="6:7">
      <c r="F1163" s="117"/>
      <c r="G1163" s="117"/>
    </row>
    <row r="1164" spans="6:7">
      <c r="F1164" s="117"/>
      <c r="G1164" s="117"/>
    </row>
    <row r="1165" spans="6:7">
      <c r="F1165" s="117"/>
      <c r="G1165" s="117"/>
    </row>
    <row r="1166" spans="6:7">
      <c r="F1166" s="117"/>
      <c r="G1166" s="117"/>
    </row>
    <row r="1167" spans="6:7">
      <c r="F1167" s="117"/>
      <c r="G1167" s="117"/>
    </row>
    <row r="1168" spans="6:7">
      <c r="F1168" s="117"/>
      <c r="G1168" s="117"/>
    </row>
    <row r="1169" spans="6:7">
      <c r="F1169" s="117"/>
      <c r="G1169" s="117"/>
    </row>
    <row r="1170" spans="6:7">
      <c r="F1170" s="117"/>
      <c r="G1170" s="117"/>
    </row>
    <row r="1171" spans="6:7">
      <c r="F1171" s="117"/>
      <c r="G1171" s="117"/>
    </row>
    <row r="1172" spans="6:7">
      <c r="F1172" s="117"/>
      <c r="G1172" s="117"/>
    </row>
    <row r="1173" spans="6:7">
      <c r="F1173" s="117"/>
      <c r="G1173" s="117"/>
    </row>
    <row r="1174" spans="6:7">
      <c r="F1174" s="117"/>
      <c r="G1174" s="117"/>
    </row>
    <row r="1175" spans="6:7">
      <c r="F1175" s="117"/>
      <c r="G1175" s="117"/>
    </row>
    <row r="1176" spans="6:7">
      <c r="F1176" s="117"/>
      <c r="G1176" s="117"/>
    </row>
    <row r="1177" spans="6:7">
      <c r="F1177" s="117"/>
      <c r="G1177" s="117"/>
    </row>
    <row r="1178" spans="6:7">
      <c r="F1178" s="117"/>
      <c r="G1178" s="117"/>
    </row>
    <row r="1179" spans="6:7">
      <c r="F1179" s="117"/>
      <c r="G1179" s="117"/>
    </row>
    <row r="1180" spans="6:7">
      <c r="F1180" s="117"/>
      <c r="G1180" s="117"/>
    </row>
    <row r="1181" spans="6:7">
      <c r="F1181" s="117"/>
      <c r="G1181" s="117"/>
    </row>
    <row r="1182" spans="6:7">
      <c r="F1182" s="117"/>
      <c r="G1182" s="117"/>
    </row>
    <row r="1183" spans="6:7">
      <c r="F1183" s="117"/>
      <c r="G1183" s="117"/>
    </row>
    <row r="1184" spans="6:7">
      <c r="F1184" s="117"/>
      <c r="G1184" s="117"/>
    </row>
    <row r="1185" spans="6:7">
      <c r="F1185" s="117"/>
      <c r="G1185" s="117"/>
    </row>
    <row r="1186" spans="6:7">
      <c r="F1186" s="117"/>
      <c r="G1186" s="117"/>
    </row>
    <row r="1187" spans="6:7">
      <c r="F1187" s="117"/>
      <c r="G1187" s="117"/>
    </row>
    <row r="1188" spans="6:7">
      <c r="F1188" s="117"/>
      <c r="G1188" s="117"/>
    </row>
    <row r="1189" spans="6:7">
      <c r="F1189" s="117"/>
      <c r="G1189" s="117"/>
    </row>
    <row r="1190" spans="6:7">
      <c r="F1190" s="117"/>
      <c r="G1190" s="117"/>
    </row>
    <row r="1191" spans="6:7">
      <c r="F1191" s="117"/>
      <c r="G1191" s="117"/>
    </row>
    <row r="1192" spans="6:7">
      <c r="F1192" s="117"/>
      <c r="G1192" s="117"/>
    </row>
    <row r="1193" spans="6:7">
      <c r="F1193" s="117"/>
      <c r="G1193" s="117"/>
    </row>
    <row r="1194" spans="6:7">
      <c r="F1194" s="117"/>
      <c r="G1194" s="117"/>
    </row>
    <row r="1195" spans="6:7">
      <c r="F1195" s="117"/>
      <c r="G1195" s="117"/>
    </row>
    <row r="1196" spans="6:7">
      <c r="F1196" s="117"/>
      <c r="G1196" s="117"/>
    </row>
    <row r="1197" spans="6:7">
      <c r="F1197" s="117"/>
      <c r="G1197" s="117"/>
    </row>
    <row r="1198" spans="6:7">
      <c r="F1198" s="117"/>
      <c r="G1198" s="117"/>
    </row>
    <row r="1199" spans="6:7">
      <c r="F1199" s="117"/>
      <c r="G1199" s="117"/>
    </row>
    <row r="1200" spans="6:7">
      <c r="F1200" s="117"/>
      <c r="G1200" s="117"/>
    </row>
    <row r="1201" spans="6:7">
      <c r="F1201" s="117"/>
      <c r="G1201" s="117"/>
    </row>
    <row r="1202" spans="6:7">
      <c r="F1202" s="117"/>
      <c r="G1202" s="117"/>
    </row>
    <row r="1203" spans="6:7">
      <c r="F1203" s="117"/>
      <c r="G1203" s="117"/>
    </row>
    <row r="1204" spans="6:7">
      <c r="F1204" s="117"/>
      <c r="G1204" s="117"/>
    </row>
    <row r="1205" spans="6:7">
      <c r="F1205" s="117"/>
      <c r="G1205" s="117"/>
    </row>
    <row r="1206" spans="6:7">
      <c r="F1206" s="117"/>
      <c r="G1206" s="117"/>
    </row>
    <row r="1207" spans="6:7">
      <c r="F1207" s="117"/>
      <c r="G1207" s="117"/>
    </row>
    <row r="1208" spans="6:7">
      <c r="F1208" s="117"/>
      <c r="G1208" s="117"/>
    </row>
    <row r="1209" spans="6:7">
      <c r="F1209" s="117"/>
      <c r="G1209" s="117"/>
    </row>
    <row r="1210" spans="6:7">
      <c r="F1210" s="117"/>
      <c r="G1210" s="117"/>
    </row>
    <row r="1211" spans="6:7">
      <c r="F1211" s="117"/>
      <c r="G1211" s="117"/>
    </row>
    <row r="1212" spans="6:7">
      <c r="F1212" s="117"/>
      <c r="G1212" s="117"/>
    </row>
    <row r="1213" spans="6:7">
      <c r="F1213" s="117"/>
      <c r="G1213" s="117"/>
    </row>
    <row r="1214" spans="6:7">
      <c r="F1214" s="117"/>
      <c r="G1214" s="117"/>
    </row>
    <row r="1215" spans="6:7">
      <c r="F1215" s="117"/>
      <c r="G1215" s="117"/>
    </row>
    <row r="1216" spans="6:7">
      <c r="F1216" s="117"/>
      <c r="G1216" s="117"/>
    </row>
    <row r="1217" spans="6:7">
      <c r="F1217" s="117"/>
      <c r="G1217" s="117"/>
    </row>
    <row r="1218" spans="6:7">
      <c r="F1218" s="117"/>
      <c r="G1218" s="117"/>
    </row>
    <row r="1219" spans="6:7">
      <c r="F1219" s="117"/>
      <c r="G1219" s="117"/>
    </row>
    <row r="1220" spans="6:7">
      <c r="F1220" s="117"/>
      <c r="G1220" s="117"/>
    </row>
    <row r="1221" spans="6:7">
      <c r="F1221" s="117"/>
      <c r="G1221" s="117"/>
    </row>
    <row r="1222" spans="6:7">
      <c r="F1222" s="117"/>
      <c r="G1222" s="117"/>
    </row>
    <row r="1223" spans="6:7">
      <c r="F1223" s="117"/>
      <c r="G1223" s="117"/>
    </row>
    <row r="1224" spans="6:7">
      <c r="F1224" s="117"/>
      <c r="G1224" s="117"/>
    </row>
    <row r="1225" spans="6:7">
      <c r="F1225" s="117"/>
      <c r="G1225" s="117"/>
    </row>
    <row r="1226" spans="6:7">
      <c r="F1226" s="117"/>
      <c r="G1226" s="117"/>
    </row>
    <row r="1227" spans="6:7">
      <c r="F1227" s="117"/>
      <c r="G1227" s="117"/>
    </row>
    <row r="1228" spans="6:7">
      <c r="F1228" s="117"/>
      <c r="G1228" s="117"/>
    </row>
    <row r="1229" spans="6:7">
      <c r="F1229" s="117"/>
      <c r="G1229" s="117"/>
    </row>
    <row r="1230" spans="6:7">
      <c r="F1230" s="117"/>
      <c r="G1230" s="117"/>
    </row>
    <row r="1231" spans="6:7">
      <c r="F1231" s="117"/>
      <c r="G1231" s="117"/>
    </row>
    <row r="1232" spans="6:7">
      <c r="F1232" s="117"/>
      <c r="G1232" s="117"/>
    </row>
    <row r="1233" spans="6:7">
      <c r="F1233" s="117"/>
      <c r="G1233" s="117"/>
    </row>
    <row r="1234" spans="6:7">
      <c r="F1234" s="117"/>
      <c r="G1234" s="117"/>
    </row>
    <row r="1235" spans="6:7">
      <c r="F1235" s="117"/>
      <c r="G1235" s="117"/>
    </row>
    <row r="1236" spans="6:7">
      <c r="F1236" s="117"/>
      <c r="G1236" s="117"/>
    </row>
    <row r="1237" spans="6:7">
      <c r="F1237" s="117"/>
      <c r="G1237" s="117"/>
    </row>
    <row r="1238" spans="6:7">
      <c r="F1238" s="117"/>
      <c r="G1238" s="117"/>
    </row>
    <row r="1239" spans="6:7">
      <c r="F1239" s="117"/>
      <c r="G1239" s="117"/>
    </row>
    <row r="1240" spans="6:7">
      <c r="F1240" s="117"/>
      <c r="G1240" s="117"/>
    </row>
    <row r="1241" spans="6:7">
      <c r="F1241" s="117"/>
      <c r="G1241" s="117"/>
    </row>
    <row r="1242" spans="6:7">
      <c r="F1242" s="117"/>
      <c r="G1242" s="117"/>
    </row>
    <row r="1243" spans="6:7">
      <c r="F1243" s="117"/>
      <c r="G1243" s="117"/>
    </row>
    <row r="1244" spans="6:7">
      <c r="F1244" s="117"/>
      <c r="G1244" s="117"/>
    </row>
    <row r="1245" spans="6:7">
      <c r="F1245" s="117"/>
      <c r="G1245" s="117"/>
    </row>
    <row r="1246" spans="6:7">
      <c r="F1246" s="117"/>
      <c r="G1246" s="117"/>
    </row>
    <row r="1247" spans="6:7">
      <c r="F1247" s="117"/>
      <c r="G1247" s="117"/>
    </row>
    <row r="1248" spans="6:7">
      <c r="F1248" s="117"/>
      <c r="G1248" s="117"/>
    </row>
    <row r="1249" spans="6:7">
      <c r="F1249" s="117"/>
      <c r="G1249" s="117"/>
    </row>
    <row r="1250" spans="6:7">
      <c r="F1250" s="117"/>
      <c r="G1250" s="117"/>
    </row>
    <row r="1251" spans="6:7">
      <c r="F1251" s="117"/>
      <c r="G1251" s="117"/>
    </row>
    <row r="1252" spans="6:7">
      <c r="F1252" s="117"/>
      <c r="G1252" s="117"/>
    </row>
    <row r="1253" spans="6:7">
      <c r="F1253" s="117"/>
      <c r="G1253" s="117"/>
    </row>
    <row r="1254" spans="6:7">
      <c r="F1254" s="117"/>
      <c r="G1254" s="117"/>
    </row>
    <row r="1255" spans="6:7">
      <c r="F1255" s="117"/>
      <c r="G1255" s="117"/>
    </row>
    <row r="1256" spans="6:7">
      <c r="F1256" s="117"/>
      <c r="G1256" s="117"/>
    </row>
    <row r="1257" spans="6:7">
      <c r="F1257" s="117"/>
      <c r="G1257" s="117"/>
    </row>
    <row r="1258" spans="6:7">
      <c r="F1258" s="117"/>
      <c r="G1258" s="117"/>
    </row>
    <row r="1259" spans="6:7">
      <c r="F1259" s="117"/>
      <c r="G1259" s="117"/>
    </row>
    <row r="1260" spans="6:7">
      <c r="F1260" s="117"/>
      <c r="G1260" s="117"/>
    </row>
    <row r="1261" spans="6:7">
      <c r="F1261" s="117"/>
      <c r="G1261" s="117"/>
    </row>
    <row r="1262" spans="6:7">
      <c r="F1262" s="117"/>
      <c r="G1262" s="117"/>
    </row>
    <row r="1263" spans="6:7">
      <c r="F1263" s="117"/>
      <c r="G1263" s="117"/>
    </row>
    <row r="1264" spans="6:7">
      <c r="F1264" s="117"/>
      <c r="G1264" s="117"/>
    </row>
    <row r="1265" spans="6:7">
      <c r="F1265" s="117"/>
      <c r="G1265" s="117"/>
    </row>
    <row r="1266" spans="6:7">
      <c r="F1266" s="117"/>
      <c r="G1266" s="117"/>
    </row>
    <row r="1267" spans="6:7">
      <c r="F1267" s="117"/>
      <c r="G1267" s="117"/>
    </row>
    <row r="1268" spans="6:7">
      <c r="F1268" s="117"/>
      <c r="G1268" s="117"/>
    </row>
    <row r="1269" spans="6:7">
      <c r="F1269" s="117"/>
      <c r="G1269" s="117"/>
    </row>
    <row r="1270" spans="6:7">
      <c r="F1270" s="117"/>
      <c r="G1270" s="117"/>
    </row>
    <row r="1271" spans="6:7">
      <c r="F1271" s="117"/>
      <c r="G1271" s="117"/>
    </row>
    <row r="1272" spans="6:7">
      <c r="F1272" s="117"/>
      <c r="G1272" s="117"/>
    </row>
    <row r="1273" spans="6:7">
      <c r="F1273" s="117"/>
      <c r="G1273" s="117"/>
    </row>
    <row r="1274" spans="6:7">
      <c r="F1274" s="117"/>
      <c r="G1274" s="117"/>
    </row>
    <row r="1275" spans="6:7">
      <c r="F1275" s="117"/>
      <c r="G1275" s="117"/>
    </row>
    <row r="1276" spans="6:7">
      <c r="F1276" s="117"/>
      <c r="G1276" s="117"/>
    </row>
    <row r="1277" spans="6:7">
      <c r="F1277" s="117"/>
      <c r="G1277" s="117"/>
    </row>
    <row r="1278" spans="6:7">
      <c r="F1278" s="117"/>
      <c r="G1278" s="117"/>
    </row>
    <row r="1279" spans="6:7">
      <c r="F1279" s="117"/>
      <c r="G1279" s="117"/>
    </row>
    <row r="1280" spans="6:7">
      <c r="F1280" s="117"/>
      <c r="G1280" s="117"/>
    </row>
    <row r="1281" spans="6:7">
      <c r="F1281" s="117"/>
      <c r="G1281" s="117"/>
    </row>
    <row r="1282" spans="6:7">
      <c r="F1282" s="117"/>
      <c r="G1282" s="117"/>
    </row>
    <row r="1283" spans="6:7">
      <c r="F1283" s="117"/>
      <c r="G1283" s="117"/>
    </row>
    <row r="1284" spans="6:7">
      <c r="F1284" s="117"/>
      <c r="G1284" s="117"/>
    </row>
    <row r="1285" spans="6:7">
      <c r="F1285" s="117"/>
      <c r="G1285" s="117"/>
    </row>
    <row r="1286" spans="6:7">
      <c r="F1286" s="117"/>
      <c r="G1286" s="117"/>
    </row>
    <row r="1287" spans="6:7">
      <c r="F1287" s="117"/>
      <c r="G1287" s="117"/>
    </row>
    <row r="1288" spans="6:7">
      <c r="F1288" s="117"/>
      <c r="G1288" s="117"/>
    </row>
    <row r="1289" spans="6:7">
      <c r="F1289" s="117"/>
      <c r="G1289" s="117"/>
    </row>
    <row r="1290" spans="6:7">
      <c r="F1290" s="117"/>
      <c r="G1290" s="117"/>
    </row>
    <row r="1291" spans="6:7">
      <c r="F1291" s="117"/>
      <c r="G1291" s="117"/>
    </row>
    <row r="1292" spans="6:7">
      <c r="F1292" s="117"/>
      <c r="G1292" s="117"/>
    </row>
    <row r="1293" spans="6:7">
      <c r="F1293" s="117"/>
      <c r="G1293" s="117"/>
    </row>
    <row r="1294" spans="6:7">
      <c r="F1294" s="117"/>
      <c r="G1294" s="117"/>
    </row>
    <row r="1295" spans="6:7">
      <c r="F1295" s="117"/>
      <c r="G1295" s="117"/>
    </row>
    <row r="1296" spans="6:7">
      <c r="F1296" s="117"/>
      <c r="G1296" s="117"/>
    </row>
    <row r="1297" spans="6:7">
      <c r="F1297" s="117"/>
      <c r="G1297" s="117"/>
    </row>
    <row r="1298" spans="6:7">
      <c r="F1298" s="117"/>
      <c r="G1298" s="117"/>
    </row>
    <row r="1299" spans="6:7">
      <c r="F1299" s="117"/>
      <c r="G1299" s="117"/>
    </row>
    <row r="1300" spans="6:7">
      <c r="F1300" s="117"/>
      <c r="G1300" s="117"/>
    </row>
    <row r="1301" spans="6:7">
      <c r="F1301" s="117"/>
      <c r="G1301" s="117"/>
    </row>
    <row r="1302" spans="6:7">
      <c r="F1302" s="117"/>
      <c r="G1302" s="117"/>
    </row>
    <row r="1303" spans="6:7">
      <c r="F1303" s="117"/>
      <c r="G1303" s="117"/>
    </row>
    <row r="1304" spans="6:7">
      <c r="F1304" s="117"/>
      <c r="G1304" s="117"/>
    </row>
    <row r="1305" spans="6:7">
      <c r="F1305" s="117"/>
      <c r="G1305" s="117"/>
    </row>
    <row r="1306" spans="6:7">
      <c r="F1306" s="117"/>
      <c r="G1306" s="117"/>
    </row>
    <row r="1307" spans="6:7">
      <c r="F1307" s="117"/>
      <c r="G1307" s="117"/>
    </row>
    <row r="1308" spans="6:7">
      <c r="F1308" s="117"/>
      <c r="G1308" s="117"/>
    </row>
    <row r="1309" spans="6:7">
      <c r="F1309" s="117"/>
      <c r="G1309" s="117"/>
    </row>
    <row r="1310" spans="6:7">
      <c r="F1310" s="117"/>
      <c r="G1310" s="117"/>
    </row>
    <row r="1311" spans="6:7">
      <c r="F1311" s="117"/>
      <c r="G1311" s="117"/>
    </row>
    <row r="1312" spans="6:7">
      <c r="F1312" s="117"/>
      <c r="G1312" s="117"/>
    </row>
    <row r="1313" spans="6:7">
      <c r="F1313" s="117"/>
      <c r="G1313" s="117"/>
    </row>
    <row r="1314" spans="6:7">
      <c r="F1314" s="117"/>
      <c r="G1314" s="117"/>
    </row>
    <row r="1315" spans="6:7">
      <c r="F1315" s="117"/>
      <c r="G1315" s="117"/>
    </row>
    <row r="1316" spans="6:7">
      <c r="F1316" s="117"/>
      <c r="G1316" s="117"/>
    </row>
    <row r="1317" spans="6:7">
      <c r="F1317" s="117"/>
      <c r="G1317" s="117"/>
    </row>
    <row r="1318" spans="6:7">
      <c r="F1318" s="117"/>
      <c r="G1318" s="117"/>
    </row>
    <row r="1319" spans="6:7">
      <c r="F1319" s="117"/>
      <c r="G1319" s="117"/>
    </row>
    <row r="1320" spans="6:7">
      <c r="F1320" s="117"/>
      <c r="G1320" s="117"/>
    </row>
    <row r="1321" spans="6:7">
      <c r="F1321" s="117"/>
      <c r="G1321" s="117"/>
    </row>
    <row r="1322" spans="6:7">
      <c r="F1322" s="117"/>
      <c r="G1322" s="117"/>
    </row>
    <row r="1323" spans="6:7">
      <c r="F1323" s="117"/>
      <c r="G1323" s="117"/>
    </row>
    <row r="1324" spans="6:7">
      <c r="F1324" s="117"/>
      <c r="G1324" s="117"/>
    </row>
    <row r="1325" spans="6:7">
      <c r="F1325" s="117"/>
      <c r="G1325" s="117"/>
    </row>
    <row r="1326" spans="6:7">
      <c r="F1326" s="117"/>
      <c r="G1326" s="117"/>
    </row>
    <row r="1327" spans="6:7">
      <c r="F1327" s="117"/>
      <c r="G1327" s="117"/>
    </row>
    <row r="1328" spans="6:7">
      <c r="F1328" s="117"/>
      <c r="G1328" s="117"/>
    </row>
    <row r="1329" spans="6:7">
      <c r="F1329" s="117"/>
      <c r="G1329" s="117"/>
    </row>
    <row r="1330" spans="6:7">
      <c r="F1330" s="117"/>
      <c r="G1330" s="117"/>
    </row>
    <row r="1331" spans="6:7">
      <c r="F1331" s="117"/>
      <c r="G1331" s="117"/>
    </row>
    <row r="1332" spans="6:7">
      <c r="F1332" s="117"/>
      <c r="G1332" s="117"/>
    </row>
    <row r="1333" spans="6:7">
      <c r="F1333" s="117"/>
      <c r="G1333" s="117"/>
    </row>
    <row r="1334" spans="6:7">
      <c r="F1334" s="117"/>
      <c r="G1334" s="117"/>
    </row>
    <row r="1335" spans="6:7">
      <c r="F1335" s="117"/>
      <c r="G1335" s="117"/>
    </row>
    <row r="1336" spans="6:7">
      <c r="F1336" s="117"/>
      <c r="G1336" s="117"/>
    </row>
    <row r="1337" spans="6:7">
      <c r="F1337" s="117"/>
      <c r="G1337" s="117"/>
    </row>
    <row r="1338" spans="6:7">
      <c r="F1338" s="117"/>
      <c r="G1338" s="117"/>
    </row>
    <row r="1339" spans="6:7">
      <c r="F1339" s="117"/>
      <c r="G1339" s="117"/>
    </row>
    <row r="1340" spans="6:7">
      <c r="F1340" s="117"/>
      <c r="G1340" s="117"/>
    </row>
    <row r="1341" spans="6:7">
      <c r="F1341" s="117"/>
      <c r="G1341" s="117"/>
    </row>
    <row r="1342" spans="6:7">
      <c r="F1342" s="117"/>
      <c r="G1342" s="117"/>
    </row>
    <row r="1343" spans="6:7">
      <c r="F1343" s="117"/>
      <c r="G1343" s="117"/>
    </row>
    <row r="1344" spans="6:7">
      <c r="F1344" s="117"/>
      <c r="G1344" s="117"/>
    </row>
    <row r="1345" spans="6:7">
      <c r="F1345" s="117"/>
      <c r="G1345" s="117"/>
    </row>
    <row r="1346" spans="6:7">
      <c r="F1346" s="117"/>
      <c r="G1346" s="117"/>
    </row>
    <row r="1347" spans="6:7">
      <c r="F1347" s="117"/>
      <c r="G1347" s="117"/>
    </row>
    <row r="1348" spans="6:7">
      <c r="F1348" s="117"/>
      <c r="G1348" s="117"/>
    </row>
    <row r="1349" spans="6:7">
      <c r="F1349" s="117"/>
      <c r="G1349" s="117"/>
    </row>
    <row r="1350" spans="6:7">
      <c r="F1350" s="117"/>
      <c r="G1350" s="117"/>
    </row>
    <row r="1351" spans="6:7">
      <c r="F1351" s="117"/>
      <c r="G1351" s="117"/>
    </row>
    <row r="1352" spans="6:7">
      <c r="F1352" s="117"/>
      <c r="G1352" s="117"/>
    </row>
    <row r="1353" spans="6:7">
      <c r="F1353" s="117"/>
      <c r="G1353" s="117"/>
    </row>
    <row r="1354" spans="6:7">
      <c r="F1354" s="117"/>
      <c r="G1354" s="117"/>
    </row>
    <row r="1355" spans="6:7">
      <c r="F1355" s="117"/>
      <c r="G1355" s="117"/>
    </row>
    <row r="1356" spans="6:7">
      <c r="F1356" s="117"/>
      <c r="G1356" s="117"/>
    </row>
    <row r="1357" spans="6:7">
      <c r="F1357" s="117"/>
      <c r="G1357" s="117"/>
    </row>
    <row r="1358" spans="6:7">
      <c r="F1358" s="117"/>
      <c r="G1358" s="117"/>
    </row>
    <row r="1359" spans="6:7">
      <c r="F1359" s="117"/>
      <c r="G1359" s="117"/>
    </row>
    <row r="1360" spans="6:7">
      <c r="F1360" s="117"/>
      <c r="G1360" s="117"/>
    </row>
    <row r="1361" spans="6:7">
      <c r="F1361" s="117"/>
      <c r="G1361" s="117"/>
    </row>
    <row r="1362" spans="6:7">
      <c r="F1362" s="117"/>
      <c r="G1362" s="117"/>
    </row>
    <row r="1363" spans="6:7">
      <c r="F1363" s="117"/>
      <c r="G1363" s="117"/>
    </row>
    <row r="1364" spans="6:7">
      <c r="F1364" s="117"/>
      <c r="G1364" s="117"/>
    </row>
    <row r="1365" spans="6:7">
      <c r="F1365" s="117"/>
      <c r="G1365" s="117"/>
    </row>
    <row r="1366" spans="6:7">
      <c r="F1366" s="117"/>
      <c r="G1366" s="117"/>
    </row>
    <row r="1367" spans="6:7">
      <c r="F1367" s="117"/>
      <c r="G1367" s="117"/>
    </row>
    <row r="1368" spans="6:7">
      <c r="F1368" s="117"/>
      <c r="G1368" s="117"/>
    </row>
    <row r="1369" spans="6:7">
      <c r="F1369" s="117"/>
      <c r="G1369" s="117"/>
    </row>
    <row r="1370" spans="6:7">
      <c r="F1370" s="117"/>
      <c r="G1370" s="117"/>
    </row>
    <row r="1371" spans="6:7">
      <c r="F1371" s="117"/>
      <c r="G1371" s="117"/>
    </row>
    <row r="1372" spans="6:7">
      <c r="F1372" s="117"/>
      <c r="G1372" s="117"/>
    </row>
    <row r="1373" spans="6:7">
      <c r="F1373" s="117"/>
      <c r="G1373" s="117"/>
    </row>
    <row r="1374" spans="6:7">
      <c r="F1374" s="117"/>
      <c r="G1374" s="117"/>
    </row>
    <row r="1375" spans="6:7">
      <c r="F1375" s="117"/>
      <c r="G1375" s="117"/>
    </row>
    <row r="1376" spans="6:7">
      <c r="F1376" s="117"/>
      <c r="G1376" s="117"/>
    </row>
    <row r="1377" spans="6:7">
      <c r="F1377" s="117"/>
      <c r="G1377" s="117"/>
    </row>
    <row r="1378" spans="6:7">
      <c r="F1378" s="117"/>
      <c r="G1378" s="117"/>
    </row>
    <row r="1379" spans="6:7">
      <c r="F1379" s="117"/>
      <c r="G1379" s="117"/>
    </row>
    <row r="1380" spans="6:7">
      <c r="F1380" s="117"/>
      <c r="G1380" s="117"/>
    </row>
    <row r="1381" spans="6:7">
      <c r="F1381" s="117"/>
      <c r="G1381" s="117"/>
    </row>
    <row r="1382" spans="6:7">
      <c r="F1382" s="117"/>
      <c r="G1382" s="117"/>
    </row>
    <row r="1383" spans="6:7">
      <c r="F1383" s="117"/>
      <c r="G1383" s="117"/>
    </row>
    <row r="1384" spans="6:7">
      <c r="F1384" s="117"/>
      <c r="G1384" s="117"/>
    </row>
    <row r="1385" spans="6:7">
      <c r="F1385" s="117"/>
      <c r="G1385" s="117"/>
    </row>
    <row r="1386" spans="6:7">
      <c r="F1386" s="117"/>
      <c r="G1386" s="117"/>
    </row>
    <row r="1387" spans="6:7">
      <c r="F1387" s="117"/>
      <c r="G1387" s="117"/>
    </row>
    <row r="1388" spans="6:7">
      <c r="F1388" s="117"/>
      <c r="G1388" s="117"/>
    </row>
    <row r="1389" spans="6:7">
      <c r="F1389" s="117"/>
      <c r="G1389" s="117"/>
    </row>
    <row r="1390" spans="6:7">
      <c r="F1390" s="117"/>
      <c r="G1390" s="117"/>
    </row>
    <row r="1391" spans="6:7">
      <c r="F1391" s="117"/>
      <c r="G1391" s="117"/>
    </row>
    <row r="1392" spans="6:7">
      <c r="F1392" s="117"/>
      <c r="G1392" s="117"/>
    </row>
    <row r="1393" spans="6:7">
      <c r="F1393" s="117"/>
      <c r="G1393" s="117"/>
    </row>
    <row r="1394" spans="6:7">
      <c r="F1394" s="117"/>
      <c r="G1394" s="117"/>
    </row>
    <row r="1395" spans="6:7">
      <c r="F1395" s="117"/>
      <c r="G1395" s="117"/>
    </row>
    <row r="1396" spans="6:7">
      <c r="F1396" s="117"/>
      <c r="G1396" s="117"/>
    </row>
    <row r="1397" spans="6:7">
      <c r="F1397" s="117"/>
      <c r="G1397" s="117"/>
    </row>
    <row r="1398" spans="6:7">
      <c r="F1398" s="117"/>
      <c r="G1398" s="117"/>
    </row>
    <row r="1399" spans="6:7">
      <c r="F1399" s="117"/>
      <c r="G1399" s="117"/>
    </row>
    <row r="1400" spans="6:7">
      <c r="F1400" s="117"/>
      <c r="G1400" s="117"/>
    </row>
    <row r="1401" spans="6:7">
      <c r="F1401" s="117"/>
      <c r="G1401" s="117"/>
    </row>
    <row r="1402" spans="6:7">
      <c r="F1402" s="117"/>
      <c r="G1402" s="117"/>
    </row>
    <row r="1403" spans="6:7">
      <c r="F1403" s="117"/>
      <c r="G1403" s="117"/>
    </row>
    <row r="1404" spans="6:7">
      <c r="F1404" s="117"/>
      <c r="G1404" s="117"/>
    </row>
    <row r="1405" spans="6:7">
      <c r="F1405" s="117"/>
      <c r="G1405" s="117"/>
    </row>
    <row r="1406" spans="6:7">
      <c r="F1406" s="117"/>
      <c r="G1406" s="117"/>
    </row>
    <row r="1407" spans="6:7">
      <c r="F1407" s="117"/>
      <c r="G1407" s="117"/>
    </row>
    <row r="1408" spans="6:7">
      <c r="F1408" s="117"/>
      <c r="G1408" s="117"/>
    </row>
    <row r="1409" spans="6:7">
      <c r="F1409" s="117"/>
      <c r="G1409" s="117"/>
    </row>
    <row r="1410" spans="6:7">
      <c r="F1410" s="117"/>
      <c r="G1410" s="117"/>
    </row>
    <row r="1411" spans="6:7">
      <c r="F1411" s="117"/>
      <c r="G1411" s="117"/>
    </row>
    <row r="1412" spans="6:7">
      <c r="F1412" s="117"/>
      <c r="G1412" s="117"/>
    </row>
    <row r="1413" spans="6:7">
      <c r="F1413" s="117"/>
      <c r="G1413" s="117"/>
    </row>
    <row r="1414" spans="6:7">
      <c r="F1414" s="117"/>
      <c r="G1414" s="117"/>
    </row>
    <row r="1415" spans="6:7">
      <c r="F1415" s="117"/>
      <c r="G1415" s="117"/>
    </row>
    <row r="1416" spans="6:7">
      <c r="F1416" s="117"/>
      <c r="G1416" s="117"/>
    </row>
    <row r="1417" spans="6:7">
      <c r="F1417" s="117"/>
      <c r="G1417" s="117"/>
    </row>
    <row r="1418" spans="6:7">
      <c r="F1418" s="117"/>
      <c r="G1418" s="117"/>
    </row>
    <row r="1419" spans="6:7">
      <c r="F1419" s="117"/>
      <c r="G1419" s="117"/>
    </row>
    <row r="1420" spans="6:7">
      <c r="F1420" s="117"/>
      <c r="G1420" s="117"/>
    </row>
    <row r="1421" spans="6:7">
      <c r="F1421" s="117"/>
      <c r="G1421" s="117"/>
    </row>
    <row r="1422" spans="6:7">
      <c r="F1422" s="117"/>
      <c r="G1422" s="117"/>
    </row>
    <row r="1423" spans="6:7">
      <c r="F1423" s="117"/>
      <c r="G1423" s="117"/>
    </row>
    <row r="1424" spans="6:7">
      <c r="F1424" s="117"/>
      <c r="G1424" s="117"/>
    </row>
    <row r="1425" spans="6:7">
      <c r="F1425" s="117"/>
      <c r="G1425" s="117"/>
    </row>
    <row r="1426" spans="6:7">
      <c r="F1426" s="117"/>
      <c r="G1426" s="117"/>
    </row>
    <row r="1427" spans="6:7">
      <c r="F1427" s="117"/>
      <c r="G1427" s="117"/>
    </row>
    <row r="1428" spans="6:7">
      <c r="F1428" s="117"/>
      <c r="G1428" s="117"/>
    </row>
    <row r="1429" spans="6:7">
      <c r="F1429" s="117"/>
      <c r="G1429" s="117"/>
    </row>
    <row r="1430" spans="6:7">
      <c r="F1430" s="117"/>
      <c r="G1430" s="117"/>
    </row>
    <row r="1431" spans="6:7">
      <c r="F1431" s="117"/>
      <c r="G1431" s="117"/>
    </row>
    <row r="1432" spans="6:7">
      <c r="F1432" s="117"/>
      <c r="G1432" s="117"/>
    </row>
    <row r="1433" spans="6:7">
      <c r="F1433" s="117"/>
      <c r="G1433" s="117"/>
    </row>
    <row r="1434" spans="6:7">
      <c r="F1434" s="117"/>
      <c r="G1434" s="117"/>
    </row>
    <row r="1435" spans="6:7">
      <c r="F1435" s="117"/>
      <c r="G1435" s="117"/>
    </row>
    <row r="1436" spans="6:7">
      <c r="F1436" s="117"/>
      <c r="G1436" s="117"/>
    </row>
    <row r="1437" spans="6:7">
      <c r="F1437" s="117"/>
      <c r="G1437" s="117"/>
    </row>
    <row r="1438" spans="6:7">
      <c r="F1438" s="117"/>
      <c r="G1438" s="117"/>
    </row>
    <row r="1439" spans="6:7">
      <c r="F1439" s="117"/>
      <c r="G1439" s="117"/>
    </row>
    <row r="1440" spans="6:7">
      <c r="F1440" s="117"/>
      <c r="G1440" s="117"/>
    </row>
    <row r="1441" spans="6:7">
      <c r="F1441" s="117"/>
      <c r="G1441" s="117"/>
    </row>
    <row r="1442" spans="6:7">
      <c r="F1442" s="117"/>
      <c r="G1442" s="117"/>
    </row>
    <row r="1443" spans="6:7">
      <c r="F1443" s="117"/>
      <c r="G1443" s="117"/>
    </row>
    <row r="1444" spans="6:7">
      <c r="F1444" s="117"/>
      <c r="G1444" s="117"/>
    </row>
    <row r="1445" spans="6:7">
      <c r="F1445" s="117"/>
      <c r="G1445" s="117"/>
    </row>
    <row r="1446" spans="6:7">
      <c r="F1446" s="117"/>
      <c r="G1446" s="117"/>
    </row>
    <row r="1447" spans="6:7">
      <c r="F1447" s="117"/>
      <c r="G1447" s="117"/>
    </row>
    <row r="1448" spans="6:7">
      <c r="F1448" s="117"/>
      <c r="G1448" s="117"/>
    </row>
    <row r="1449" spans="6:7">
      <c r="F1449" s="117"/>
      <c r="G1449" s="117"/>
    </row>
    <row r="1450" spans="6:7">
      <c r="F1450" s="117"/>
      <c r="G1450" s="117"/>
    </row>
    <row r="1451" spans="6:7">
      <c r="F1451" s="117"/>
      <c r="G1451" s="117"/>
    </row>
    <row r="1452" spans="6:7">
      <c r="F1452" s="117"/>
      <c r="G1452" s="117"/>
    </row>
    <row r="1453" spans="6:7">
      <c r="F1453" s="117"/>
      <c r="G1453" s="117"/>
    </row>
    <row r="1454" spans="6:7">
      <c r="F1454" s="117"/>
      <c r="G1454" s="117"/>
    </row>
    <row r="1455" spans="6:7">
      <c r="F1455" s="117"/>
      <c r="G1455" s="117"/>
    </row>
    <row r="1456" spans="6:7">
      <c r="F1456" s="117"/>
      <c r="G1456" s="117"/>
    </row>
    <row r="1457" spans="6:7">
      <c r="F1457" s="117"/>
      <c r="G1457" s="117"/>
    </row>
    <row r="1458" spans="6:7">
      <c r="F1458" s="117"/>
      <c r="G1458" s="117"/>
    </row>
    <row r="1459" spans="6:7">
      <c r="F1459" s="117"/>
      <c r="G1459" s="117"/>
    </row>
    <row r="1460" spans="6:7">
      <c r="F1460" s="117"/>
      <c r="G1460" s="117"/>
    </row>
    <row r="1461" spans="6:7">
      <c r="F1461" s="117"/>
      <c r="G1461" s="117"/>
    </row>
    <row r="1462" spans="6:7">
      <c r="F1462" s="117"/>
      <c r="G1462" s="117"/>
    </row>
    <row r="1463" spans="6:7">
      <c r="F1463" s="117"/>
      <c r="G1463" s="117"/>
    </row>
    <row r="1464" spans="6:7">
      <c r="F1464" s="117"/>
      <c r="G1464" s="117"/>
    </row>
    <row r="1465" spans="6:7">
      <c r="F1465" s="117"/>
      <c r="G1465" s="117"/>
    </row>
    <row r="1466" spans="6:7">
      <c r="F1466" s="117"/>
      <c r="G1466" s="117"/>
    </row>
    <row r="1467" spans="6:7">
      <c r="F1467" s="117"/>
      <c r="G1467" s="117"/>
    </row>
    <row r="1468" spans="6:7">
      <c r="F1468" s="117"/>
      <c r="G1468" s="117"/>
    </row>
    <row r="1469" spans="6:7">
      <c r="F1469" s="117"/>
      <c r="G1469" s="117"/>
    </row>
    <row r="1470" spans="6:7">
      <c r="F1470" s="117"/>
      <c r="G1470" s="117"/>
    </row>
    <row r="1471" spans="6:7">
      <c r="F1471" s="117"/>
      <c r="G1471" s="117"/>
    </row>
    <row r="1472" spans="6:7">
      <c r="F1472" s="117"/>
      <c r="G1472" s="117"/>
    </row>
    <row r="1473" spans="6:7">
      <c r="F1473" s="117"/>
      <c r="G1473" s="117"/>
    </row>
    <row r="1474" spans="6:7">
      <c r="F1474" s="117"/>
      <c r="G1474" s="117"/>
    </row>
    <row r="1475" spans="6:7">
      <c r="F1475" s="117"/>
      <c r="G1475" s="117"/>
    </row>
    <row r="1476" spans="6:7">
      <c r="F1476" s="117"/>
      <c r="G1476" s="117"/>
    </row>
    <row r="1477" spans="6:7">
      <c r="F1477" s="117"/>
      <c r="G1477" s="117"/>
    </row>
    <row r="1478" spans="6:7">
      <c r="F1478" s="117"/>
      <c r="G1478" s="117"/>
    </row>
    <row r="1479" spans="6:7">
      <c r="F1479" s="117"/>
      <c r="G1479" s="117"/>
    </row>
    <row r="1480" spans="6:7">
      <c r="F1480" s="117"/>
      <c r="G1480" s="117"/>
    </row>
    <row r="1481" spans="6:7">
      <c r="F1481" s="117"/>
      <c r="G1481" s="117"/>
    </row>
    <row r="1482" spans="6:7">
      <c r="F1482" s="117"/>
      <c r="G1482" s="117"/>
    </row>
    <row r="1483" spans="6:7">
      <c r="F1483" s="117"/>
      <c r="G1483" s="117"/>
    </row>
    <row r="1484" spans="6:7">
      <c r="F1484" s="117"/>
      <c r="G1484" s="117"/>
    </row>
    <row r="1485" spans="6:7">
      <c r="F1485" s="117"/>
      <c r="G1485" s="117"/>
    </row>
    <row r="1486" spans="6:7">
      <c r="F1486" s="117"/>
      <c r="G1486" s="117"/>
    </row>
    <row r="1487" spans="6:7">
      <c r="F1487" s="117"/>
      <c r="G1487" s="117"/>
    </row>
    <row r="1488" spans="6:7">
      <c r="F1488" s="117"/>
      <c r="G1488" s="117"/>
    </row>
    <row r="1489" spans="6:7">
      <c r="F1489" s="117"/>
      <c r="G1489" s="117"/>
    </row>
    <row r="1490" spans="6:7">
      <c r="F1490" s="117"/>
      <c r="G1490" s="117"/>
    </row>
    <row r="1491" spans="6:7">
      <c r="F1491" s="117"/>
      <c r="G1491" s="117"/>
    </row>
    <row r="1492" spans="6:7">
      <c r="F1492" s="117"/>
      <c r="G1492" s="117"/>
    </row>
    <row r="1493" spans="6:7">
      <c r="F1493" s="117"/>
      <c r="G1493" s="117"/>
    </row>
    <row r="1494" spans="6:7">
      <c r="F1494" s="117"/>
      <c r="G1494" s="117"/>
    </row>
    <row r="1495" spans="6:7">
      <c r="F1495" s="117"/>
      <c r="G1495" s="117"/>
    </row>
    <row r="1496" spans="6:7">
      <c r="F1496" s="117"/>
      <c r="G1496" s="117"/>
    </row>
    <row r="1497" spans="6:7">
      <c r="F1497" s="117"/>
      <c r="G1497" s="117"/>
    </row>
    <row r="1498" spans="6:7">
      <c r="F1498" s="117"/>
      <c r="G1498" s="117"/>
    </row>
    <row r="1499" spans="6:7">
      <c r="F1499" s="117"/>
      <c r="G1499" s="117"/>
    </row>
    <row r="1500" spans="6:7">
      <c r="F1500" s="117"/>
      <c r="G1500" s="117"/>
    </row>
    <row r="1501" spans="6:7">
      <c r="F1501" s="117"/>
      <c r="G1501" s="117"/>
    </row>
    <row r="1502" spans="6:7">
      <c r="F1502" s="117"/>
      <c r="G1502" s="117"/>
    </row>
    <row r="1503" spans="6:7">
      <c r="F1503" s="117"/>
      <c r="G1503" s="117"/>
    </row>
    <row r="1504" spans="6:7">
      <c r="F1504" s="117"/>
      <c r="G1504" s="117"/>
    </row>
    <row r="1505" spans="6:7">
      <c r="F1505" s="117"/>
      <c r="G1505" s="117"/>
    </row>
    <row r="1506" spans="6:7">
      <c r="F1506" s="117"/>
      <c r="G1506" s="117"/>
    </row>
    <row r="1507" spans="6:7">
      <c r="F1507" s="117"/>
      <c r="G1507" s="117"/>
    </row>
    <row r="1508" spans="6:7">
      <c r="F1508" s="117"/>
      <c r="G1508" s="117"/>
    </row>
    <row r="1509" spans="6:7">
      <c r="F1509" s="117"/>
      <c r="G1509" s="117"/>
    </row>
    <row r="1510" spans="6:7">
      <c r="F1510" s="117"/>
      <c r="G1510" s="117"/>
    </row>
    <row r="1511" spans="6:7">
      <c r="F1511" s="117"/>
      <c r="G1511" s="117"/>
    </row>
    <row r="1512" spans="6:7">
      <c r="F1512" s="117"/>
      <c r="G1512" s="117"/>
    </row>
    <row r="1513" spans="6:7">
      <c r="F1513" s="117"/>
      <c r="G1513" s="117"/>
    </row>
    <row r="1514" spans="6:7">
      <c r="F1514" s="117"/>
      <c r="G1514" s="117"/>
    </row>
    <row r="1515" spans="6:7">
      <c r="F1515" s="117"/>
      <c r="G1515" s="117"/>
    </row>
    <row r="1516" spans="6:7">
      <c r="F1516" s="117"/>
      <c r="G1516" s="117"/>
    </row>
    <row r="1517" spans="6:7">
      <c r="F1517" s="117"/>
      <c r="G1517" s="117"/>
    </row>
    <row r="1518" spans="6:7">
      <c r="F1518" s="117"/>
      <c r="G1518" s="117"/>
    </row>
    <row r="1519" spans="6:7">
      <c r="F1519" s="117"/>
      <c r="G1519" s="117"/>
    </row>
    <row r="1520" spans="6:7">
      <c r="F1520" s="117"/>
      <c r="G1520" s="117"/>
    </row>
    <row r="1521" spans="6:7">
      <c r="F1521" s="117"/>
      <c r="G1521" s="117"/>
    </row>
    <row r="1522" spans="6:7">
      <c r="F1522" s="117"/>
      <c r="G1522" s="117"/>
    </row>
    <row r="1523" spans="6:7">
      <c r="F1523" s="117"/>
      <c r="G1523" s="117"/>
    </row>
    <row r="1524" spans="6:7">
      <c r="F1524" s="117"/>
      <c r="G1524" s="117"/>
    </row>
    <row r="1525" spans="6:7">
      <c r="F1525" s="117"/>
      <c r="G1525" s="117"/>
    </row>
    <row r="1526" spans="6:7">
      <c r="F1526" s="117"/>
      <c r="G1526" s="117"/>
    </row>
    <row r="1527" spans="6:7">
      <c r="F1527" s="117"/>
      <c r="G1527" s="117"/>
    </row>
    <row r="1528" spans="6:7">
      <c r="F1528" s="117"/>
      <c r="G1528" s="117"/>
    </row>
    <row r="1529" spans="6:7">
      <c r="F1529" s="117"/>
      <c r="G1529" s="117"/>
    </row>
    <row r="1530" spans="6:7">
      <c r="F1530" s="117"/>
      <c r="G1530" s="117"/>
    </row>
    <row r="1531" spans="6:7">
      <c r="F1531" s="117"/>
      <c r="G1531" s="117"/>
    </row>
    <row r="1532" spans="6:7">
      <c r="F1532" s="117"/>
      <c r="G1532" s="117"/>
    </row>
    <row r="1533" spans="6:7">
      <c r="F1533" s="117"/>
      <c r="G1533" s="117"/>
    </row>
    <row r="1534" spans="6:7">
      <c r="F1534" s="117"/>
      <c r="G1534" s="117"/>
    </row>
    <row r="1535" spans="6:7">
      <c r="F1535" s="117"/>
      <c r="G1535" s="117"/>
    </row>
    <row r="1536" spans="6:7">
      <c r="F1536" s="117"/>
      <c r="G1536" s="117"/>
    </row>
    <row r="1537" spans="6:7">
      <c r="F1537" s="117"/>
      <c r="G1537" s="117"/>
    </row>
    <row r="1538" spans="6:7">
      <c r="F1538" s="117"/>
      <c r="G1538" s="117"/>
    </row>
    <row r="1539" spans="6:7">
      <c r="F1539" s="117"/>
      <c r="G1539" s="117"/>
    </row>
    <row r="1540" spans="6:7">
      <c r="F1540" s="117"/>
      <c r="G1540" s="117"/>
    </row>
    <row r="1541" spans="6:7">
      <c r="F1541" s="117"/>
      <c r="G1541" s="117"/>
    </row>
    <row r="1542" spans="6:7">
      <c r="F1542" s="117"/>
      <c r="G1542" s="117"/>
    </row>
    <row r="1543" spans="6:7">
      <c r="F1543" s="117"/>
      <c r="G1543" s="117"/>
    </row>
    <row r="1544" spans="6:7">
      <c r="F1544" s="117"/>
      <c r="G1544" s="117"/>
    </row>
    <row r="1545" spans="6:7">
      <c r="F1545" s="117"/>
      <c r="G1545" s="117"/>
    </row>
    <row r="1546" spans="6:7">
      <c r="F1546" s="117"/>
      <c r="G1546" s="117"/>
    </row>
    <row r="1547" spans="6:7">
      <c r="F1547" s="117"/>
      <c r="G1547" s="117"/>
    </row>
    <row r="1548" spans="6:7">
      <c r="F1548" s="117"/>
      <c r="G1548" s="117"/>
    </row>
    <row r="1549" spans="6:7">
      <c r="F1549" s="117"/>
      <c r="G1549" s="117"/>
    </row>
    <row r="1550" spans="6:7">
      <c r="F1550" s="117"/>
      <c r="G1550" s="117"/>
    </row>
    <row r="1551" spans="6:7">
      <c r="F1551" s="117"/>
      <c r="G1551" s="117"/>
    </row>
    <row r="1552" spans="6:7">
      <c r="F1552" s="117"/>
      <c r="G1552" s="117"/>
    </row>
    <row r="1553" spans="6:7">
      <c r="F1553" s="117"/>
      <c r="G1553" s="117"/>
    </row>
    <row r="1554" spans="6:7">
      <c r="F1554" s="117"/>
      <c r="G1554" s="117"/>
    </row>
    <row r="1555" spans="6:7">
      <c r="F1555" s="117"/>
      <c r="G1555" s="117"/>
    </row>
    <row r="1556" spans="6:7">
      <c r="F1556" s="117"/>
      <c r="G1556" s="117"/>
    </row>
    <row r="1557" spans="6:7">
      <c r="F1557" s="117"/>
      <c r="G1557" s="117"/>
    </row>
    <row r="1558" spans="6:7">
      <c r="F1558" s="117"/>
      <c r="G1558" s="117"/>
    </row>
    <row r="1559" spans="6:7">
      <c r="F1559" s="117"/>
      <c r="G1559" s="117"/>
    </row>
    <row r="1560" spans="6:7">
      <c r="F1560" s="117"/>
      <c r="G1560" s="117"/>
    </row>
    <row r="1561" spans="6:7">
      <c r="F1561" s="117"/>
      <c r="G1561" s="117"/>
    </row>
    <row r="1562" spans="6:7">
      <c r="F1562" s="117"/>
      <c r="G1562" s="117"/>
    </row>
    <row r="1563" spans="6:7">
      <c r="F1563" s="117"/>
      <c r="G1563" s="117"/>
    </row>
    <row r="1564" spans="6:7">
      <c r="F1564" s="117"/>
      <c r="G1564" s="117"/>
    </row>
    <row r="1565" spans="6:7">
      <c r="F1565" s="117"/>
      <c r="G1565" s="117"/>
    </row>
    <row r="1566" spans="6:7">
      <c r="F1566" s="117"/>
      <c r="G1566" s="117"/>
    </row>
    <row r="1567" spans="6:7">
      <c r="F1567" s="117"/>
      <c r="G1567" s="117"/>
    </row>
    <row r="1568" spans="6:7">
      <c r="F1568" s="117"/>
      <c r="G1568" s="117"/>
    </row>
    <row r="1569" spans="6:7">
      <c r="F1569" s="117"/>
      <c r="G1569" s="117"/>
    </row>
    <row r="1570" spans="6:7">
      <c r="F1570" s="117"/>
      <c r="G1570" s="117"/>
    </row>
    <row r="1571" spans="6:7">
      <c r="F1571" s="117"/>
      <c r="G1571" s="117"/>
    </row>
    <row r="1572" spans="6:7">
      <c r="F1572" s="117"/>
      <c r="G1572" s="117"/>
    </row>
    <row r="1573" spans="6:7">
      <c r="F1573" s="117"/>
      <c r="G1573" s="117"/>
    </row>
    <row r="1574" spans="6:7">
      <c r="F1574" s="117"/>
      <c r="G1574" s="117"/>
    </row>
    <row r="1575" spans="6:7">
      <c r="F1575" s="117"/>
      <c r="G1575" s="117"/>
    </row>
    <row r="1576" spans="6:7">
      <c r="F1576" s="117"/>
      <c r="G1576" s="117"/>
    </row>
    <row r="1577" spans="6:7">
      <c r="F1577" s="117"/>
      <c r="G1577" s="117"/>
    </row>
    <row r="1578" spans="6:7">
      <c r="F1578" s="117"/>
      <c r="G1578" s="117"/>
    </row>
    <row r="1579" spans="6:7">
      <c r="F1579" s="117"/>
      <c r="G1579" s="117"/>
    </row>
    <row r="1580" spans="6:7">
      <c r="F1580" s="117"/>
      <c r="G1580" s="117"/>
    </row>
    <row r="1581" spans="6:7">
      <c r="F1581" s="117"/>
      <c r="G1581" s="117"/>
    </row>
    <row r="1582" spans="6:7">
      <c r="F1582" s="117"/>
      <c r="G1582" s="117"/>
    </row>
    <row r="1583" spans="6:7">
      <c r="F1583" s="117"/>
      <c r="G1583" s="117"/>
    </row>
    <row r="1584" spans="6:7">
      <c r="F1584" s="117"/>
      <c r="G1584" s="117"/>
    </row>
    <row r="1585" spans="6:7">
      <c r="F1585" s="117"/>
      <c r="G1585" s="117"/>
    </row>
    <row r="1586" spans="6:7">
      <c r="F1586" s="117"/>
      <c r="G1586" s="117"/>
    </row>
    <row r="1587" spans="6:7">
      <c r="F1587" s="117"/>
      <c r="G1587" s="117"/>
    </row>
    <row r="1588" spans="6:7">
      <c r="F1588" s="117"/>
      <c r="G1588" s="117"/>
    </row>
    <row r="1589" spans="6:7">
      <c r="F1589" s="117"/>
      <c r="G1589" s="117"/>
    </row>
    <row r="1590" spans="6:7">
      <c r="F1590" s="117"/>
      <c r="G1590" s="117"/>
    </row>
    <row r="1591" spans="6:7">
      <c r="F1591" s="117"/>
      <c r="G1591" s="117"/>
    </row>
    <row r="1592" spans="6:7">
      <c r="F1592" s="117"/>
      <c r="G1592" s="117"/>
    </row>
    <row r="1593" spans="6:7">
      <c r="F1593" s="117"/>
      <c r="G1593" s="117"/>
    </row>
    <row r="1594" spans="6:7">
      <c r="F1594" s="117"/>
      <c r="G1594" s="117"/>
    </row>
    <row r="1595" spans="6:7">
      <c r="F1595" s="117"/>
      <c r="G1595" s="117"/>
    </row>
    <row r="1596" spans="6:7">
      <c r="F1596" s="117"/>
      <c r="G1596" s="117"/>
    </row>
    <row r="1597" spans="6:7">
      <c r="F1597" s="117"/>
      <c r="G1597" s="117"/>
    </row>
    <row r="1598" spans="6:7">
      <c r="F1598" s="117"/>
      <c r="G1598" s="117"/>
    </row>
    <row r="1599" spans="6:7">
      <c r="F1599" s="117"/>
      <c r="G1599" s="117"/>
    </row>
    <row r="1600" spans="6:7">
      <c r="F1600" s="117"/>
      <c r="G1600" s="117"/>
    </row>
    <row r="1601" spans="6:7">
      <c r="F1601" s="117"/>
      <c r="G1601" s="117"/>
    </row>
    <row r="1602" spans="6:7">
      <c r="F1602" s="117"/>
      <c r="G1602" s="117"/>
    </row>
    <row r="1603" spans="6:7">
      <c r="F1603" s="117"/>
      <c r="G1603" s="117"/>
    </row>
    <row r="1604" spans="6:7">
      <c r="F1604" s="117"/>
      <c r="G1604" s="117"/>
    </row>
    <row r="1605" spans="6:7">
      <c r="F1605" s="117"/>
      <c r="G1605" s="117"/>
    </row>
    <row r="1606" spans="6:7">
      <c r="F1606" s="117"/>
      <c r="G1606" s="117"/>
    </row>
    <row r="1607" spans="6:7">
      <c r="F1607" s="117"/>
      <c r="G1607" s="117"/>
    </row>
    <row r="1608" spans="6:7">
      <c r="F1608" s="117"/>
      <c r="G1608" s="117"/>
    </row>
    <row r="1609" spans="6:7">
      <c r="F1609" s="117"/>
      <c r="G1609" s="117"/>
    </row>
    <row r="1610" spans="6:7">
      <c r="F1610" s="117"/>
      <c r="G1610" s="117"/>
    </row>
    <row r="1611" spans="6:7">
      <c r="F1611" s="117"/>
      <c r="G1611" s="117"/>
    </row>
    <row r="1612" spans="6:7">
      <c r="F1612" s="117"/>
      <c r="G1612" s="117"/>
    </row>
    <row r="1613" spans="6:7">
      <c r="F1613" s="117"/>
      <c r="G1613" s="117"/>
    </row>
    <row r="1614" spans="6:7">
      <c r="F1614" s="117"/>
      <c r="G1614" s="117"/>
    </row>
    <row r="1615" spans="6:7">
      <c r="F1615" s="117"/>
      <c r="G1615" s="117"/>
    </row>
    <row r="1616" spans="6:7">
      <c r="F1616" s="117"/>
      <c r="G1616" s="117"/>
    </row>
    <row r="1617" spans="6:7">
      <c r="F1617" s="117"/>
      <c r="G1617" s="117"/>
    </row>
    <row r="1618" spans="6:7">
      <c r="F1618" s="117"/>
      <c r="G1618" s="117"/>
    </row>
    <row r="1619" spans="6:7">
      <c r="F1619" s="117"/>
      <c r="G1619" s="117"/>
    </row>
    <row r="1620" spans="6:7">
      <c r="F1620" s="117"/>
      <c r="G1620" s="117"/>
    </row>
    <row r="1621" spans="6:7">
      <c r="F1621" s="117"/>
      <c r="G1621" s="117"/>
    </row>
    <row r="1622" spans="6:7">
      <c r="F1622" s="117"/>
      <c r="G1622" s="117"/>
    </row>
    <row r="1623" spans="6:7">
      <c r="F1623" s="117"/>
      <c r="G1623" s="117"/>
    </row>
    <row r="1624" spans="6:7">
      <c r="F1624" s="117"/>
      <c r="G1624" s="117"/>
    </row>
    <row r="1625" spans="6:7">
      <c r="F1625" s="117"/>
      <c r="G1625" s="117"/>
    </row>
    <row r="1626" spans="6:7">
      <c r="F1626" s="117"/>
      <c r="G1626" s="117"/>
    </row>
    <row r="1627" spans="6:7">
      <c r="F1627" s="117"/>
      <c r="G1627" s="117"/>
    </row>
    <row r="1628" spans="6:7">
      <c r="F1628" s="117"/>
      <c r="G1628" s="117"/>
    </row>
    <row r="1629" spans="6:7">
      <c r="F1629" s="117"/>
      <c r="G1629" s="117"/>
    </row>
    <row r="1630" spans="6:7">
      <c r="F1630" s="117"/>
      <c r="G1630" s="117"/>
    </row>
    <row r="1631" spans="6:7">
      <c r="F1631" s="117"/>
      <c r="G1631" s="117"/>
    </row>
    <row r="1632" spans="6:7">
      <c r="F1632" s="117"/>
      <c r="G1632" s="117"/>
    </row>
    <row r="1633" spans="6:7">
      <c r="F1633" s="117"/>
      <c r="G1633" s="117"/>
    </row>
    <row r="1634" spans="6:7">
      <c r="F1634" s="117"/>
      <c r="G1634" s="117"/>
    </row>
    <row r="1635" spans="6:7">
      <c r="F1635" s="117"/>
      <c r="G1635" s="117"/>
    </row>
    <row r="1636" spans="6:7">
      <c r="F1636" s="117"/>
      <c r="G1636" s="117"/>
    </row>
    <row r="1637" spans="6:7">
      <c r="F1637" s="117"/>
      <c r="G1637" s="117"/>
    </row>
    <row r="1638" spans="6:7">
      <c r="F1638" s="117"/>
      <c r="G1638" s="117"/>
    </row>
    <row r="1639" spans="6:7">
      <c r="F1639" s="117"/>
      <c r="G1639" s="117"/>
    </row>
    <row r="1640" spans="6:7">
      <c r="F1640" s="117"/>
      <c r="G1640" s="117"/>
    </row>
    <row r="1641" spans="6:7">
      <c r="F1641" s="117"/>
      <c r="G1641" s="117"/>
    </row>
    <row r="1642" spans="6:7">
      <c r="F1642" s="117"/>
      <c r="G1642" s="117"/>
    </row>
    <row r="1643" spans="6:7">
      <c r="F1643" s="117"/>
      <c r="G1643" s="117"/>
    </row>
    <row r="1644" spans="6:7">
      <c r="F1644" s="117"/>
      <c r="G1644" s="117"/>
    </row>
    <row r="1645" spans="6:7">
      <c r="F1645" s="117"/>
      <c r="G1645" s="117"/>
    </row>
    <row r="1646" spans="6:7">
      <c r="F1646" s="117"/>
      <c r="G1646" s="117"/>
    </row>
    <row r="1647" spans="6:7">
      <c r="F1647" s="117"/>
      <c r="G1647" s="117"/>
    </row>
    <row r="1648" spans="6:7">
      <c r="F1648" s="117"/>
      <c r="G1648" s="117"/>
    </row>
    <row r="1649" spans="6:7">
      <c r="F1649" s="117"/>
      <c r="G1649" s="117"/>
    </row>
    <row r="1650" spans="6:7">
      <c r="F1650" s="117"/>
      <c r="G1650" s="117"/>
    </row>
    <row r="1651" spans="6:7">
      <c r="F1651" s="117"/>
      <c r="G1651" s="117"/>
    </row>
    <row r="1652" spans="6:7">
      <c r="F1652" s="117"/>
      <c r="G1652" s="117"/>
    </row>
    <row r="1653" spans="6:7">
      <c r="F1653" s="117"/>
      <c r="G1653" s="117"/>
    </row>
    <row r="1654" spans="6:7">
      <c r="F1654" s="117"/>
      <c r="G1654" s="117"/>
    </row>
    <row r="1655" spans="6:7">
      <c r="F1655" s="117"/>
      <c r="G1655" s="117"/>
    </row>
    <row r="1656" spans="6:7">
      <c r="F1656" s="117"/>
      <c r="G1656" s="117"/>
    </row>
    <row r="1657" spans="6:7">
      <c r="F1657" s="117"/>
      <c r="G1657" s="117"/>
    </row>
    <row r="1658" spans="6:7">
      <c r="F1658" s="117"/>
      <c r="G1658" s="117"/>
    </row>
    <row r="1659" spans="6:7">
      <c r="F1659" s="117"/>
      <c r="G1659" s="117"/>
    </row>
    <row r="1660" spans="6:7">
      <c r="F1660" s="117"/>
      <c r="G1660" s="117"/>
    </row>
    <row r="1661" spans="6:7">
      <c r="F1661" s="117"/>
      <c r="G1661" s="117"/>
    </row>
    <row r="1662" spans="6:7">
      <c r="F1662" s="117"/>
      <c r="G1662" s="117"/>
    </row>
    <row r="1663" spans="6:7">
      <c r="F1663" s="117"/>
      <c r="G1663" s="117"/>
    </row>
    <row r="1664" spans="6:7">
      <c r="F1664" s="117"/>
      <c r="G1664" s="117"/>
    </row>
    <row r="1665" spans="6:7">
      <c r="F1665" s="117"/>
      <c r="G1665" s="117"/>
    </row>
    <row r="1666" spans="6:7">
      <c r="F1666" s="117"/>
      <c r="G1666" s="117"/>
    </row>
    <row r="1667" spans="6:7">
      <c r="F1667" s="117"/>
      <c r="G1667" s="117"/>
    </row>
    <row r="1668" spans="6:7">
      <c r="F1668" s="117"/>
      <c r="G1668" s="117"/>
    </row>
    <row r="1669" spans="6:7">
      <c r="F1669" s="117"/>
      <c r="G1669" s="117"/>
    </row>
    <row r="1670" spans="6:7">
      <c r="F1670" s="117"/>
      <c r="G1670" s="117"/>
    </row>
    <row r="1671" spans="6:7">
      <c r="F1671" s="117"/>
      <c r="G1671" s="117"/>
    </row>
    <row r="1672" spans="6:7">
      <c r="F1672" s="117"/>
      <c r="G1672" s="117"/>
    </row>
    <row r="1673" spans="6:7">
      <c r="F1673" s="117"/>
      <c r="G1673" s="117"/>
    </row>
    <row r="1674" spans="6:7">
      <c r="F1674" s="117"/>
      <c r="G1674" s="117"/>
    </row>
    <row r="1675" spans="6:7">
      <c r="F1675" s="117"/>
      <c r="G1675" s="117"/>
    </row>
    <row r="1676" spans="6:7">
      <c r="F1676" s="117"/>
      <c r="G1676" s="117"/>
    </row>
    <row r="1677" spans="6:7">
      <c r="F1677" s="117"/>
      <c r="G1677" s="117"/>
    </row>
    <row r="1678" spans="6:7">
      <c r="F1678" s="117"/>
      <c r="G1678" s="117"/>
    </row>
    <row r="1679" spans="6:7">
      <c r="F1679" s="117"/>
      <c r="G1679" s="117"/>
    </row>
    <row r="1680" spans="6:7">
      <c r="F1680" s="117"/>
      <c r="G1680" s="117"/>
    </row>
    <row r="1681" spans="6:7">
      <c r="F1681" s="117"/>
      <c r="G1681" s="117"/>
    </row>
    <row r="1682" spans="6:7">
      <c r="F1682" s="117"/>
      <c r="G1682" s="117"/>
    </row>
    <row r="1683" spans="6:7">
      <c r="F1683" s="117"/>
      <c r="G1683" s="117"/>
    </row>
    <row r="1684" spans="6:7">
      <c r="F1684" s="117"/>
      <c r="G1684" s="117"/>
    </row>
    <row r="1685" spans="6:7">
      <c r="F1685" s="117"/>
      <c r="G1685" s="117"/>
    </row>
    <row r="1686" spans="6:7">
      <c r="F1686" s="117"/>
      <c r="G1686" s="117"/>
    </row>
    <row r="1687" spans="6:7">
      <c r="F1687" s="117"/>
      <c r="G1687" s="117"/>
    </row>
    <row r="1688" spans="6:7">
      <c r="F1688" s="117"/>
      <c r="G1688" s="117"/>
    </row>
    <row r="1689" spans="6:7">
      <c r="F1689" s="117"/>
      <c r="G1689" s="117"/>
    </row>
    <row r="1690" spans="6:7">
      <c r="F1690" s="117"/>
      <c r="G1690" s="117"/>
    </row>
    <row r="1691" spans="6:7">
      <c r="F1691" s="117"/>
      <c r="G1691" s="117"/>
    </row>
    <row r="1692" spans="6:7">
      <c r="F1692" s="117"/>
      <c r="G1692" s="117"/>
    </row>
    <row r="1693" spans="6:7">
      <c r="F1693" s="117"/>
      <c r="G1693" s="117"/>
    </row>
    <row r="1694" spans="6:7">
      <c r="F1694" s="117"/>
      <c r="G1694" s="117"/>
    </row>
    <row r="1695" spans="6:7">
      <c r="F1695" s="117"/>
      <c r="G1695" s="117"/>
    </row>
    <row r="1696" spans="6:7">
      <c r="F1696" s="117"/>
      <c r="G1696" s="117"/>
    </row>
    <row r="1697" spans="6:7">
      <c r="F1697" s="117"/>
      <c r="G1697" s="117"/>
    </row>
    <row r="1698" spans="6:7">
      <c r="F1698" s="117"/>
      <c r="G1698" s="117"/>
    </row>
    <row r="1699" spans="6:7">
      <c r="F1699" s="117"/>
      <c r="G1699" s="117"/>
    </row>
    <row r="1700" spans="6:7">
      <c r="F1700" s="117"/>
      <c r="G1700" s="117"/>
    </row>
    <row r="1701" spans="6:7">
      <c r="F1701" s="117"/>
      <c r="G1701" s="117"/>
    </row>
    <row r="1702" spans="6:7">
      <c r="F1702" s="117"/>
      <c r="G1702" s="117"/>
    </row>
    <row r="1703" spans="6:7">
      <c r="F1703" s="117"/>
      <c r="G1703" s="117"/>
    </row>
    <row r="1704" spans="6:7">
      <c r="F1704" s="117"/>
      <c r="G1704" s="117"/>
    </row>
    <row r="1705" spans="6:7">
      <c r="F1705" s="117"/>
      <c r="G1705" s="117"/>
    </row>
    <row r="1706" spans="6:7">
      <c r="F1706" s="117"/>
      <c r="G1706" s="117"/>
    </row>
    <row r="1707" spans="6:7">
      <c r="F1707" s="117"/>
      <c r="G1707" s="117"/>
    </row>
    <row r="1708" spans="6:7">
      <c r="F1708" s="117"/>
      <c r="G1708" s="117"/>
    </row>
    <row r="1709" spans="6:7">
      <c r="F1709" s="117"/>
      <c r="G1709" s="117"/>
    </row>
    <row r="1710" spans="6:7">
      <c r="F1710" s="117"/>
      <c r="G1710" s="117"/>
    </row>
    <row r="1711" spans="6:7">
      <c r="F1711" s="117"/>
      <c r="G1711" s="117"/>
    </row>
    <row r="1712" spans="6:7">
      <c r="F1712" s="117"/>
      <c r="G1712" s="117"/>
    </row>
    <row r="1713" spans="6:7">
      <c r="F1713" s="117"/>
      <c r="G1713" s="117"/>
    </row>
    <row r="1714" spans="6:7">
      <c r="F1714" s="117"/>
      <c r="G1714" s="117"/>
    </row>
    <row r="1715" spans="6:7">
      <c r="F1715" s="117"/>
      <c r="G1715" s="117"/>
    </row>
    <row r="1716" spans="6:7">
      <c r="F1716" s="117"/>
      <c r="G1716" s="117"/>
    </row>
    <row r="1717" spans="6:7">
      <c r="F1717" s="117"/>
      <c r="G1717" s="117"/>
    </row>
    <row r="1718" spans="6:7">
      <c r="F1718" s="117"/>
      <c r="G1718" s="117"/>
    </row>
    <row r="1719" spans="6:7">
      <c r="F1719" s="117"/>
      <c r="G1719" s="117"/>
    </row>
    <row r="1720" spans="6:7">
      <c r="F1720" s="117"/>
      <c r="G1720" s="117"/>
    </row>
    <row r="1721" spans="6:7">
      <c r="F1721" s="117"/>
      <c r="G1721" s="117"/>
    </row>
    <row r="1722" spans="6:7">
      <c r="F1722" s="117"/>
      <c r="G1722" s="117"/>
    </row>
    <row r="1723" spans="6:7">
      <c r="F1723" s="117"/>
      <c r="G1723" s="117"/>
    </row>
    <row r="1724" spans="6:7">
      <c r="F1724" s="117"/>
      <c r="G1724" s="117"/>
    </row>
    <row r="1725" spans="6:7">
      <c r="F1725" s="117"/>
      <c r="G1725" s="117"/>
    </row>
    <row r="1726" spans="6:7">
      <c r="F1726" s="117"/>
      <c r="G1726" s="117"/>
    </row>
    <row r="1727" spans="6:7">
      <c r="F1727" s="117"/>
      <c r="G1727" s="117"/>
    </row>
    <row r="1728" spans="6:7">
      <c r="F1728" s="117"/>
      <c r="G1728" s="117"/>
    </row>
    <row r="1729" spans="6:7">
      <c r="F1729" s="117"/>
      <c r="G1729" s="117"/>
    </row>
    <row r="1730" spans="6:7">
      <c r="F1730" s="117"/>
      <c r="G1730" s="117"/>
    </row>
    <row r="1731" spans="6:7">
      <c r="F1731" s="117"/>
      <c r="G1731" s="117"/>
    </row>
    <row r="1732" spans="6:7">
      <c r="F1732" s="117"/>
      <c r="G1732" s="117"/>
    </row>
    <row r="1733" spans="6:7">
      <c r="F1733" s="117"/>
      <c r="G1733" s="117"/>
    </row>
    <row r="1734" spans="6:7">
      <c r="F1734" s="117"/>
      <c r="G1734" s="117"/>
    </row>
    <row r="1735" spans="6:7">
      <c r="F1735" s="117"/>
      <c r="G1735" s="117"/>
    </row>
    <row r="1736" spans="6:7">
      <c r="F1736" s="117"/>
      <c r="G1736" s="117"/>
    </row>
    <row r="1737" spans="6:7">
      <c r="F1737" s="117"/>
      <c r="G1737" s="117"/>
    </row>
    <row r="1738" spans="6:7">
      <c r="F1738" s="117"/>
      <c r="G1738" s="117"/>
    </row>
    <row r="1739" spans="6:7">
      <c r="F1739" s="117"/>
      <c r="G1739" s="117"/>
    </row>
    <row r="1740" spans="6:7">
      <c r="F1740" s="117"/>
      <c r="G1740" s="117"/>
    </row>
    <row r="1741" spans="6:7">
      <c r="F1741" s="117"/>
      <c r="G1741" s="117"/>
    </row>
    <row r="1742" spans="6:7">
      <c r="F1742" s="117"/>
      <c r="G1742" s="117"/>
    </row>
    <row r="1743" spans="6:7">
      <c r="F1743" s="117"/>
      <c r="G1743" s="117"/>
    </row>
    <row r="1744" spans="6:7">
      <c r="F1744" s="117"/>
      <c r="G1744" s="117"/>
    </row>
    <row r="1745" spans="6:7">
      <c r="F1745" s="117"/>
      <c r="G1745" s="117"/>
    </row>
    <row r="1746" spans="6:7">
      <c r="F1746" s="117"/>
      <c r="G1746" s="117"/>
    </row>
    <row r="1747" spans="6:7">
      <c r="F1747" s="117"/>
      <c r="G1747" s="117"/>
    </row>
    <row r="1748" spans="6:7">
      <c r="F1748" s="117"/>
      <c r="G1748" s="117"/>
    </row>
    <row r="1749" spans="6:7">
      <c r="F1749" s="117"/>
      <c r="G1749" s="117"/>
    </row>
    <row r="1750" spans="6:7">
      <c r="F1750" s="117"/>
      <c r="G1750" s="117"/>
    </row>
    <row r="1751" spans="6:7">
      <c r="F1751" s="117"/>
      <c r="G1751" s="117"/>
    </row>
    <row r="1752" spans="6:7">
      <c r="F1752" s="117"/>
      <c r="G1752" s="117"/>
    </row>
    <row r="1753" spans="6:7">
      <c r="F1753" s="117"/>
      <c r="G1753" s="117"/>
    </row>
    <row r="1754" spans="6:7">
      <c r="F1754" s="117"/>
      <c r="G1754" s="117"/>
    </row>
    <row r="1755" spans="6:7">
      <c r="F1755" s="117"/>
      <c r="G1755" s="117"/>
    </row>
    <row r="1756" spans="6:7">
      <c r="F1756" s="117"/>
      <c r="G1756" s="117"/>
    </row>
    <row r="1757" spans="6:7">
      <c r="F1757" s="117"/>
      <c r="G1757" s="117"/>
    </row>
    <row r="1758" spans="6:7">
      <c r="F1758" s="117"/>
      <c r="G1758" s="117"/>
    </row>
    <row r="1759" spans="6:7">
      <c r="F1759" s="117"/>
      <c r="G1759" s="117"/>
    </row>
    <row r="1760" spans="6:7">
      <c r="F1760" s="117"/>
      <c r="G1760" s="117"/>
    </row>
    <row r="1761" spans="6:7">
      <c r="F1761" s="117"/>
      <c r="G1761" s="117"/>
    </row>
    <row r="1762" spans="6:7">
      <c r="F1762" s="117"/>
      <c r="G1762" s="117"/>
    </row>
    <row r="1763" spans="6:7">
      <c r="F1763" s="117"/>
      <c r="G1763" s="117"/>
    </row>
    <row r="1764" spans="6:7">
      <c r="F1764" s="117"/>
      <c r="G1764" s="117"/>
    </row>
    <row r="1765" spans="6:7">
      <c r="F1765" s="117"/>
      <c r="G1765" s="117"/>
    </row>
    <row r="1766" spans="6:7">
      <c r="F1766" s="117"/>
      <c r="G1766" s="117"/>
    </row>
    <row r="1767" spans="6:7">
      <c r="F1767" s="117"/>
      <c r="G1767" s="117"/>
    </row>
    <row r="1768" spans="6:7">
      <c r="F1768" s="117"/>
      <c r="G1768" s="117"/>
    </row>
    <row r="1769" spans="6:7">
      <c r="F1769" s="117"/>
      <c r="G1769" s="117"/>
    </row>
    <row r="1770" spans="6:7">
      <c r="F1770" s="117"/>
      <c r="G1770" s="117"/>
    </row>
    <row r="1771" spans="6:7">
      <c r="F1771" s="117"/>
      <c r="G1771" s="117"/>
    </row>
    <row r="1772" spans="6:7">
      <c r="F1772" s="117"/>
      <c r="G1772" s="117"/>
    </row>
    <row r="1773" spans="6:7">
      <c r="F1773" s="117"/>
      <c r="G1773" s="117"/>
    </row>
    <row r="1774" spans="6:7">
      <c r="F1774" s="117"/>
      <c r="G1774" s="117"/>
    </row>
    <row r="1775" spans="6:7">
      <c r="F1775" s="117"/>
      <c r="G1775" s="117"/>
    </row>
    <row r="1776" spans="6:7">
      <c r="F1776" s="117"/>
      <c r="G1776" s="117"/>
    </row>
    <row r="1777" spans="6:7">
      <c r="F1777" s="117"/>
      <c r="G1777" s="117"/>
    </row>
    <row r="1778" spans="6:7">
      <c r="F1778" s="117"/>
      <c r="G1778" s="117"/>
    </row>
    <row r="1779" spans="6:7">
      <c r="F1779" s="117"/>
      <c r="G1779" s="117"/>
    </row>
    <row r="1780" spans="6:7">
      <c r="F1780" s="117"/>
      <c r="G1780" s="117"/>
    </row>
    <row r="1781" spans="6:7">
      <c r="F1781" s="117"/>
      <c r="G1781" s="117"/>
    </row>
    <row r="1782" spans="6:7">
      <c r="F1782" s="117"/>
      <c r="G1782" s="117"/>
    </row>
    <row r="1783" spans="6:7">
      <c r="F1783" s="117"/>
      <c r="G1783" s="117"/>
    </row>
    <row r="1784" spans="6:7">
      <c r="F1784" s="117"/>
      <c r="G1784" s="117"/>
    </row>
    <row r="1785" spans="6:7">
      <c r="F1785" s="117"/>
      <c r="G1785" s="117"/>
    </row>
    <row r="1786" spans="6:7">
      <c r="F1786" s="117"/>
      <c r="G1786" s="117"/>
    </row>
    <row r="1787" spans="6:7">
      <c r="F1787" s="117"/>
      <c r="G1787" s="117"/>
    </row>
    <row r="1788" spans="6:7">
      <c r="F1788" s="117"/>
      <c r="G1788" s="117"/>
    </row>
    <row r="1789" spans="6:7">
      <c r="F1789" s="117"/>
      <c r="G1789" s="117"/>
    </row>
    <row r="1790" spans="6:7">
      <c r="F1790" s="117"/>
      <c r="G1790" s="117"/>
    </row>
    <row r="1791" spans="6:7">
      <c r="F1791" s="117"/>
      <c r="G1791" s="117"/>
    </row>
    <row r="1792" spans="6:7">
      <c r="F1792" s="117"/>
      <c r="G1792" s="117"/>
    </row>
    <row r="1793" spans="6:7">
      <c r="F1793" s="117"/>
      <c r="G1793" s="117"/>
    </row>
    <row r="1794" spans="6:7">
      <c r="F1794" s="117"/>
      <c r="G1794" s="117"/>
    </row>
    <row r="1795" spans="6:7">
      <c r="F1795" s="117"/>
      <c r="G1795" s="117"/>
    </row>
    <row r="1796" spans="6:7">
      <c r="F1796" s="117"/>
      <c r="G1796" s="117"/>
    </row>
    <row r="1797" spans="6:7">
      <c r="F1797" s="117"/>
      <c r="G1797" s="117"/>
    </row>
    <row r="1798" spans="6:7">
      <c r="F1798" s="117"/>
      <c r="G1798" s="117"/>
    </row>
    <row r="1799" spans="6:7">
      <c r="F1799" s="117"/>
      <c r="G1799" s="117"/>
    </row>
    <row r="1800" spans="6:7">
      <c r="F1800" s="117"/>
      <c r="G1800" s="117"/>
    </row>
    <row r="1801" spans="6:7">
      <c r="F1801" s="117"/>
      <c r="G1801" s="117"/>
    </row>
    <row r="1802" spans="6:7">
      <c r="F1802" s="117"/>
      <c r="G1802" s="117"/>
    </row>
    <row r="1803" spans="6:7">
      <c r="F1803" s="117"/>
      <c r="G1803" s="117"/>
    </row>
    <row r="1804" spans="6:7">
      <c r="F1804" s="117"/>
      <c r="G1804" s="117"/>
    </row>
    <row r="1805" spans="6:7">
      <c r="F1805" s="117"/>
      <c r="G1805" s="117"/>
    </row>
    <row r="1806" spans="6:7">
      <c r="F1806" s="117"/>
      <c r="G1806" s="117"/>
    </row>
    <row r="1807" spans="6:7">
      <c r="F1807" s="117"/>
      <c r="G1807" s="117"/>
    </row>
    <row r="1808" spans="6:7">
      <c r="F1808" s="117"/>
      <c r="G1808" s="117"/>
    </row>
    <row r="1809" spans="6:7">
      <c r="F1809" s="117"/>
      <c r="G1809" s="117"/>
    </row>
    <row r="1810" spans="6:7">
      <c r="F1810" s="117"/>
      <c r="G1810" s="117"/>
    </row>
    <row r="1811" spans="6:7">
      <c r="F1811" s="117"/>
      <c r="G1811" s="117"/>
    </row>
    <row r="1812" spans="6:7">
      <c r="F1812" s="117"/>
      <c r="G1812" s="117"/>
    </row>
    <row r="1813" spans="6:7">
      <c r="F1813" s="117"/>
      <c r="G1813" s="117"/>
    </row>
    <row r="1814" spans="6:7">
      <c r="F1814" s="117"/>
      <c r="G1814" s="117"/>
    </row>
    <row r="1815" spans="6:7">
      <c r="F1815" s="117"/>
      <c r="G1815" s="117"/>
    </row>
    <row r="1816" spans="6:7">
      <c r="F1816" s="117"/>
      <c r="G1816" s="117"/>
    </row>
    <row r="1817" spans="6:7">
      <c r="F1817" s="117"/>
      <c r="G1817" s="117"/>
    </row>
    <row r="1818" spans="6:7">
      <c r="F1818" s="117"/>
      <c r="G1818" s="117"/>
    </row>
    <row r="1819" spans="6:7">
      <c r="F1819" s="117"/>
      <c r="G1819" s="117"/>
    </row>
    <row r="1820" spans="6:7">
      <c r="F1820" s="117"/>
      <c r="G1820" s="117"/>
    </row>
    <row r="1821" spans="6:7">
      <c r="F1821" s="117"/>
      <c r="G1821" s="117"/>
    </row>
    <row r="1822" spans="6:7">
      <c r="F1822" s="117"/>
      <c r="G1822" s="117"/>
    </row>
    <row r="1823" spans="6:7">
      <c r="F1823" s="117"/>
      <c r="G1823" s="117"/>
    </row>
    <row r="1824" spans="6:7">
      <c r="F1824" s="117"/>
      <c r="G1824" s="117"/>
    </row>
    <row r="1825" spans="6:7">
      <c r="F1825" s="117"/>
      <c r="G1825" s="117"/>
    </row>
    <row r="1826" spans="6:7">
      <c r="F1826" s="117"/>
      <c r="G1826" s="117"/>
    </row>
    <row r="1827" spans="6:7">
      <c r="F1827" s="117"/>
      <c r="G1827" s="117"/>
    </row>
    <row r="1828" spans="6:7">
      <c r="F1828" s="117"/>
      <c r="G1828" s="117"/>
    </row>
    <row r="1829" spans="6:7">
      <c r="F1829" s="117"/>
      <c r="G1829" s="117"/>
    </row>
    <row r="1830" spans="6:7">
      <c r="F1830" s="117"/>
      <c r="G1830" s="117"/>
    </row>
    <row r="1831" spans="6:7">
      <c r="F1831" s="117"/>
      <c r="G1831" s="117"/>
    </row>
    <row r="1832" spans="6:7">
      <c r="F1832" s="117"/>
      <c r="G1832" s="117"/>
    </row>
    <row r="1833" spans="6:7">
      <c r="F1833" s="117"/>
      <c r="G1833" s="117"/>
    </row>
    <row r="1834" spans="6:7">
      <c r="F1834" s="117"/>
      <c r="G1834" s="117"/>
    </row>
    <row r="1835" spans="6:7">
      <c r="F1835" s="117"/>
      <c r="G1835" s="117"/>
    </row>
    <row r="1836" spans="6:7">
      <c r="F1836" s="117"/>
      <c r="G1836" s="117"/>
    </row>
    <row r="1837" spans="6:7">
      <c r="F1837" s="117"/>
      <c r="G1837" s="117"/>
    </row>
    <row r="1838" spans="6:7">
      <c r="F1838" s="117"/>
      <c r="G1838" s="117"/>
    </row>
    <row r="1839" spans="6:7">
      <c r="F1839" s="117"/>
      <c r="G1839" s="117"/>
    </row>
    <row r="1840" spans="6:7">
      <c r="F1840" s="117"/>
      <c r="G1840" s="117"/>
    </row>
    <row r="1841" spans="6:7">
      <c r="F1841" s="117"/>
      <c r="G1841" s="117"/>
    </row>
    <row r="1842" spans="6:7">
      <c r="F1842" s="117"/>
      <c r="G1842" s="117"/>
    </row>
    <row r="1843" spans="6:7">
      <c r="F1843" s="117"/>
      <c r="G1843" s="117"/>
    </row>
    <row r="1844" spans="6:7">
      <c r="F1844" s="117"/>
      <c r="G1844" s="117"/>
    </row>
    <row r="1845" spans="6:7">
      <c r="F1845" s="117"/>
      <c r="G1845" s="117"/>
    </row>
    <row r="1846" spans="6:7">
      <c r="F1846" s="117"/>
      <c r="G1846" s="117"/>
    </row>
    <row r="1847" spans="6:7">
      <c r="F1847" s="117"/>
      <c r="G1847" s="117"/>
    </row>
    <row r="1848" spans="6:7">
      <c r="F1848" s="117"/>
      <c r="G1848" s="117"/>
    </row>
    <row r="1849" spans="6:7">
      <c r="F1849" s="117"/>
      <c r="G1849" s="117"/>
    </row>
    <row r="1850" spans="6:7">
      <c r="F1850" s="117"/>
      <c r="G1850" s="117"/>
    </row>
    <row r="1851" spans="6:7">
      <c r="F1851" s="117"/>
      <c r="G1851" s="117"/>
    </row>
    <row r="1852" spans="6:7">
      <c r="F1852" s="117"/>
      <c r="G1852" s="117"/>
    </row>
    <row r="1853" spans="6:7">
      <c r="F1853" s="117"/>
      <c r="G1853" s="117"/>
    </row>
    <row r="1854" spans="6:7">
      <c r="F1854" s="117"/>
      <c r="G1854" s="117"/>
    </row>
    <row r="1855" spans="6:7">
      <c r="F1855" s="117"/>
      <c r="G1855" s="117"/>
    </row>
    <row r="1856" spans="6:7">
      <c r="F1856" s="117"/>
      <c r="G1856" s="117"/>
    </row>
    <row r="1857" spans="6:7">
      <c r="F1857" s="117"/>
      <c r="G1857" s="117"/>
    </row>
    <row r="1858" spans="6:7">
      <c r="F1858" s="117"/>
      <c r="G1858" s="117"/>
    </row>
    <row r="1859" spans="6:7">
      <c r="F1859" s="117"/>
      <c r="G1859" s="117"/>
    </row>
    <row r="1860" spans="6:7">
      <c r="F1860" s="117"/>
      <c r="G1860" s="117"/>
    </row>
    <row r="1861" spans="6:7">
      <c r="F1861" s="117"/>
      <c r="G1861" s="117"/>
    </row>
    <row r="1862" spans="6:7">
      <c r="F1862" s="117"/>
      <c r="G1862" s="117"/>
    </row>
    <row r="1863" spans="6:7">
      <c r="F1863" s="117"/>
      <c r="G1863" s="117"/>
    </row>
    <row r="1864" spans="6:7">
      <c r="F1864" s="117"/>
      <c r="G1864" s="117"/>
    </row>
    <row r="1865" spans="6:7">
      <c r="F1865" s="117"/>
      <c r="G1865" s="117"/>
    </row>
    <row r="1866" spans="6:7">
      <c r="F1866" s="117"/>
      <c r="G1866" s="117"/>
    </row>
    <row r="1867" spans="6:7">
      <c r="F1867" s="117"/>
      <c r="G1867" s="117"/>
    </row>
    <row r="1868" spans="6:7">
      <c r="F1868" s="117"/>
      <c r="G1868" s="117"/>
    </row>
    <row r="1869" spans="6:7">
      <c r="F1869" s="117"/>
      <c r="G1869" s="117"/>
    </row>
    <row r="1870" spans="6:7">
      <c r="F1870" s="117"/>
      <c r="G1870" s="117"/>
    </row>
    <row r="1871" spans="6:7">
      <c r="F1871" s="117"/>
      <c r="G1871" s="117"/>
    </row>
    <row r="1872" spans="6:7">
      <c r="F1872" s="117"/>
      <c r="G1872" s="117"/>
    </row>
    <row r="1873" spans="6:7">
      <c r="F1873" s="117"/>
      <c r="G1873" s="117"/>
    </row>
    <row r="1874" spans="6:7">
      <c r="F1874" s="117"/>
      <c r="G1874" s="117"/>
    </row>
    <row r="1875" spans="6:7">
      <c r="F1875" s="117"/>
      <c r="G1875" s="117"/>
    </row>
    <row r="1876" spans="6:7">
      <c r="F1876" s="117"/>
      <c r="G1876" s="117"/>
    </row>
    <row r="1877" spans="6:7">
      <c r="F1877" s="117"/>
      <c r="G1877" s="117"/>
    </row>
    <row r="1878" spans="6:7">
      <c r="F1878" s="117"/>
      <c r="G1878" s="117"/>
    </row>
    <row r="1879" spans="6:7">
      <c r="F1879" s="117"/>
      <c r="G1879" s="117"/>
    </row>
    <row r="1880" spans="6:7">
      <c r="F1880" s="117"/>
      <c r="G1880" s="117"/>
    </row>
    <row r="1881" spans="6:7">
      <c r="F1881" s="117"/>
      <c r="G1881" s="117"/>
    </row>
    <row r="1882" spans="6:7">
      <c r="F1882" s="117"/>
      <c r="G1882" s="117"/>
    </row>
    <row r="1883" spans="6:7">
      <c r="F1883" s="117"/>
      <c r="G1883" s="117"/>
    </row>
    <row r="1884" spans="6:7">
      <c r="F1884" s="117"/>
      <c r="G1884" s="117"/>
    </row>
    <row r="1885" spans="6:7">
      <c r="F1885" s="117"/>
      <c r="G1885" s="117"/>
    </row>
    <row r="1886" spans="6:7">
      <c r="F1886" s="117"/>
      <c r="G1886" s="117"/>
    </row>
    <row r="1887" spans="6:7">
      <c r="F1887" s="117"/>
      <c r="G1887" s="117"/>
    </row>
    <row r="1888" spans="6:7">
      <c r="F1888" s="117"/>
      <c r="G1888" s="117"/>
    </row>
    <row r="1889" spans="6:7">
      <c r="F1889" s="117"/>
      <c r="G1889" s="117"/>
    </row>
    <row r="1890" spans="6:7">
      <c r="F1890" s="117"/>
      <c r="G1890" s="117"/>
    </row>
    <row r="1891" spans="6:7">
      <c r="F1891" s="117"/>
      <c r="G1891" s="117"/>
    </row>
    <row r="1892" spans="6:7">
      <c r="F1892" s="117"/>
      <c r="G1892" s="117"/>
    </row>
    <row r="1893" spans="6:7">
      <c r="F1893" s="117"/>
      <c r="G1893" s="117"/>
    </row>
    <row r="1894" spans="6:7">
      <c r="F1894" s="117"/>
      <c r="G1894" s="117"/>
    </row>
    <row r="1895" spans="6:7">
      <c r="F1895" s="117"/>
      <c r="G1895" s="117"/>
    </row>
    <row r="1896" spans="6:7">
      <c r="F1896" s="117"/>
      <c r="G1896" s="117"/>
    </row>
    <row r="1897" spans="6:7">
      <c r="F1897" s="117"/>
      <c r="G1897" s="117"/>
    </row>
    <row r="1898" spans="6:7">
      <c r="F1898" s="117"/>
      <c r="G1898" s="117"/>
    </row>
    <row r="1899" spans="6:7">
      <c r="F1899" s="117"/>
      <c r="G1899" s="117"/>
    </row>
    <row r="1900" spans="6:7">
      <c r="F1900" s="117"/>
      <c r="G1900" s="117"/>
    </row>
    <row r="1901" spans="6:7">
      <c r="F1901" s="117"/>
      <c r="G1901" s="117"/>
    </row>
    <row r="1902" spans="6:7">
      <c r="F1902" s="117"/>
      <c r="G1902" s="117"/>
    </row>
    <row r="1903" spans="6:7">
      <c r="F1903" s="117"/>
      <c r="G1903" s="117"/>
    </row>
    <row r="1904" spans="6:7">
      <c r="F1904" s="117"/>
      <c r="G1904" s="117"/>
    </row>
    <row r="1905" spans="6:7">
      <c r="F1905" s="117"/>
      <c r="G1905" s="117"/>
    </row>
    <row r="1906" spans="6:7">
      <c r="F1906" s="117"/>
      <c r="G1906" s="117"/>
    </row>
    <row r="1907" spans="6:7">
      <c r="F1907" s="117"/>
      <c r="G1907" s="117"/>
    </row>
    <row r="1908" spans="6:7">
      <c r="F1908" s="117"/>
      <c r="G1908" s="117"/>
    </row>
    <row r="1909" spans="6:7">
      <c r="F1909" s="117"/>
      <c r="G1909" s="117"/>
    </row>
    <row r="1910" spans="6:7">
      <c r="F1910" s="117"/>
      <c r="G1910" s="117"/>
    </row>
    <row r="1911" spans="6:7">
      <c r="F1911" s="117"/>
      <c r="G1911" s="117"/>
    </row>
    <row r="1912" spans="6:7">
      <c r="F1912" s="117"/>
      <c r="G1912" s="117"/>
    </row>
    <row r="1913" spans="6:7">
      <c r="F1913" s="117"/>
      <c r="G1913" s="117"/>
    </row>
    <row r="1914" spans="6:7">
      <c r="F1914" s="117"/>
      <c r="G1914" s="117"/>
    </row>
    <row r="1915" spans="6:7">
      <c r="F1915" s="117"/>
      <c r="G1915" s="117"/>
    </row>
    <row r="1916" spans="6:7">
      <c r="F1916" s="117"/>
      <c r="G1916" s="117"/>
    </row>
    <row r="1917" spans="6:7">
      <c r="F1917" s="117"/>
      <c r="G1917" s="117"/>
    </row>
    <row r="1918" spans="6:7">
      <c r="F1918" s="117"/>
      <c r="G1918" s="117"/>
    </row>
    <row r="1919" spans="6:7">
      <c r="F1919" s="117"/>
      <c r="G1919" s="117"/>
    </row>
    <row r="1920" spans="6:7">
      <c r="F1920" s="117"/>
      <c r="G1920" s="117"/>
    </row>
    <row r="1921" spans="6:7">
      <c r="F1921" s="117"/>
      <c r="G1921" s="117"/>
    </row>
    <row r="1922" spans="6:7">
      <c r="F1922" s="117"/>
      <c r="G1922" s="117"/>
    </row>
    <row r="1923" spans="6:7">
      <c r="F1923" s="117"/>
      <c r="G1923" s="117"/>
    </row>
    <row r="1924" spans="6:7">
      <c r="F1924" s="117"/>
      <c r="G1924" s="117"/>
    </row>
    <row r="1925" spans="6:7">
      <c r="F1925" s="117"/>
      <c r="G1925" s="117"/>
    </row>
    <row r="1926" spans="6:7">
      <c r="F1926" s="117"/>
      <c r="G1926" s="117"/>
    </row>
    <row r="1927" spans="6:7">
      <c r="F1927" s="117"/>
      <c r="G1927" s="117"/>
    </row>
    <row r="1928" spans="6:7">
      <c r="F1928" s="117"/>
      <c r="G1928" s="117"/>
    </row>
    <row r="1929" spans="6:7">
      <c r="F1929" s="117"/>
      <c r="G1929" s="117"/>
    </row>
    <row r="1930" spans="6:7">
      <c r="F1930" s="117"/>
      <c r="G1930" s="117"/>
    </row>
    <row r="1931" spans="6:7">
      <c r="F1931" s="117"/>
      <c r="G1931" s="117"/>
    </row>
    <row r="1932" spans="6:7">
      <c r="F1932" s="117"/>
      <c r="G1932" s="117"/>
    </row>
    <row r="1933" spans="6:7">
      <c r="F1933" s="117"/>
      <c r="G1933" s="117"/>
    </row>
    <row r="1934" spans="6:7">
      <c r="F1934" s="117"/>
      <c r="G1934" s="117"/>
    </row>
    <row r="1935" spans="6:7">
      <c r="F1935" s="117"/>
      <c r="G1935" s="117"/>
    </row>
    <row r="1936" spans="6:7">
      <c r="F1936" s="117"/>
      <c r="G1936" s="117"/>
    </row>
    <row r="1937" spans="6:7">
      <c r="F1937" s="117"/>
      <c r="G1937" s="117"/>
    </row>
    <row r="1938" spans="6:7">
      <c r="F1938" s="117"/>
      <c r="G1938" s="117"/>
    </row>
    <row r="1939" spans="6:7">
      <c r="F1939" s="117"/>
      <c r="G1939" s="117"/>
    </row>
    <row r="1940" spans="6:7">
      <c r="F1940" s="117"/>
      <c r="G1940" s="117"/>
    </row>
    <row r="1941" spans="6:7">
      <c r="F1941" s="117"/>
      <c r="G1941" s="117"/>
    </row>
    <row r="1942" spans="6:7">
      <c r="F1942" s="117"/>
      <c r="G1942" s="117"/>
    </row>
    <row r="1943" spans="6:7">
      <c r="F1943" s="117"/>
      <c r="G1943" s="117"/>
    </row>
    <row r="1944" spans="6:7">
      <c r="F1944" s="117"/>
      <c r="G1944" s="117"/>
    </row>
    <row r="1945" spans="6:7">
      <c r="F1945" s="117"/>
      <c r="G1945" s="117"/>
    </row>
    <row r="1946" spans="6:7">
      <c r="F1946" s="117"/>
      <c r="G1946" s="117"/>
    </row>
    <row r="1947" spans="6:7">
      <c r="F1947" s="117"/>
      <c r="G1947" s="117"/>
    </row>
    <row r="1948" spans="6:7">
      <c r="F1948" s="117"/>
      <c r="G1948" s="117"/>
    </row>
    <row r="1949" spans="6:7">
      <c r="F1949" s="117"/>
      <c r="G1949" s="117"/>
    </row>
    <row r="1950" spans="6:7">
      <c r="F1950" s="117"/>
      <c r="G1950" s="117"/>
    </row>
    <row r="1951" spans="6:7">
      <c r="F1951" s="117"/>
      <c r="G1951" s="117"/>
    </row>
    <row r="1952" spans="6:7">
      <c r="F1952" s="117"/>
      <c r="G1952" s="117"/>
    </row>
    <row r="1953" spans="6:7">
      <c r="F1953" s="117"/>
      <c r="G1953" s="117"/>
    </row>
    <row r="1954" spans="6:7">
      <c r="F1954" s="117"/>
      <c r="G1954" s="117"/>
    </row>
    <row r="1955" spans="6:7">
      <c r="F1955" s="117"/>
      <c r="G1955" s="117"/>
    </row>
    <row r="1956" spans="6:7">
      <c r="F1956" s="117"/>
      <c r="G1956" s="117"/>
    </row>
    <row r="1957" spans="6:7">
      <c r="F1957" s="117"/>
      <c r="G1957" s="117"/>
    </row>
    <row r="1958" spans="6:7">
      <c r="F1958" s="117"/>
      <c r="G1958" s="117"/>
    </row>
    <row r="1959" spans="6:7">
      <c r="F1959" s="117"/>
      <c r="G1959" s="117"/>
    </row>
    <row r="1960" spans="6:7">
      <c r="F1960" s="117"/>
      <c r="G1960" s="117"/>
    </row>
    <row r="1961" spans="6:7">
      <c r="F1961" s="117"/>
      <c r="G1961" s="117"/>
    </row>
    <row r="1962" spans="6:7">
      <c r="F1962" s="117"/>
      <c r="G1962" s="117"/>
    </row>
    <row r="1963" spans="6:7">
      <c r="F1963" s="117"/>
      <c r="G1963" s="117"/>
    </row>
    <row r="1964" spans="6:7">
      <c r="F1964" s="117"/>
      <c r="G1964" s="117"/>
    </row>
    <row r="1965" spans="6:7">
      <c r="F1965" s="117"/>
      <c r="G1965" s="117"/>
    </row>
    <row r="1966" spans="6:7">
      <c r="F1966" s="117"/>
      <c r="G1966" s="117"/>
    </row>
    <row r="1967" spans="6:7">
      <c r="F1967" s="117"/>
      <c r="G1967" s="117"/>
    </row>
    <row r="1968" spans="6:7">
      <c r="F1968" s="117"/>
      <c r="G1968" s="117"/>
    </row>
    <row r="1969" spans="6:7">
      <c r="F1969" s="117"/>
      <c r="G1969" s="117"/>
    </row>
    <row r="1970" spans="6:7">
      <c r="F1970" s="117"/>
      <c r="G1970" s="117"/>
    </row>
    <row r="1971" spans="6:7">
      <c r="F1971" s="117"/>
      <c r="G1971" s="117"/>
    </row>
    <row r="1972" spans="6:7">
      <c r="F1972" s="117"/>
      <c r="G1972" s="117"/>
    </row>
    <row r="1973" spans="6:7">
      <c r="F1973" s="117"/>
      <c r="G1973" s="117"/>
    </row>
    <row r="1974" spans="6:7">
      <c r="F1974" s="117"/>
      <c r="G1974" s="117"/>
    </row>
    <row r="1975" spans="6:7">
      <c r="F1975" s="117"/>
      <c r="G1975" s="117"/>
    </row>
    <row r="1976" spans="6:7">
      <c r="F1976" s="117"/>
      <c r="G1976" s="117"/>
    </row>
    <row r="1977" spans="6:7">
      <c r="F1977" s="117"/>
      <c r="G1977" s="117"/>
    </row>
    <row r="1978" spans="6:7">
      <c r="F1978" s="117"/>
      <c r="G1978" s="117"/>
    </row>
    <row r="1979" spans="6:7">
      <c r="F1979" s="117"/>
      <c r="G1979" s="117"/>
    </row>
    <row r="1980" spans="6:7">
      <c r="F1980" s="117"/>
      <c r="G1980" s="117"/>
    </row>
    <row r="1981" spans="6:7">
      <c r="F1981" s="117"/>
      <c r="G1981" s="117"/>
    </row>
    <row r="1982" spans="6:7">
      <c r="F1982" s="117"/>
      <c r="G1982" s="117"/>
    </row>
    <row r="1983" spans="6:7">
      <c r="F1983" s="117"/>
      <c r="G1983" s="117"/>
    </row>
    <row r="1984" spans="6:7">
      <c r="F1984" s="117"/>
      <c r="G1984" s="117"/>
    </row>
    <row r="1985" spans="6:7">
      <c r="F1985" s="117"/>
      <c r="G1985" s="117"/>
    </row>
    <row r="1986" spans="6:7">
      <c r="F1986" s="117"/>
      <c r="G1986" s="117"/>
    </row>
    <row r="1987" spans="6:7">
      <c r="F1987" s="117"/>
      <c r="G1987" s="117"/>
    </row>
    <row r="1988" spans="6:7">
      <c r="F1988" s="117"/>
      <c r="G1988" s="117"/>
    </row>
    <row r="1989" spans="6:7">
      <c r="F1989" s="117"/>
      <c r="G1989" s="117"/>
    </row>
    <row r="1990" spans="6:7">
      <c r="F1990" s="117"/>
      <c r="G1990" s="117"/>
    </row>
    <row r="1991" spans="6:7">
      <c r="F1991" s="117"/>
      <c r="G1991" s="117"/>
    </row>
    <row r="1992" spans="6:7">
      <c r="F1992" s="117"/>
      <c r="G1992" s="117"/>
    </row>
    <row r="1993" spans="6:7">
      <c r="F1993" s="117"/>
      <c r="G1993" s="117"/>
    </row>
    <row r="1994" spans="6:7">
      <c r="F1994" s="117"/>
      <c r="G1994" s="117"/>
    </row>
    <row r="1995" spans="6:7">
      <c r="F1995" s="117"/>
      <c r="G1995" s="117"/>
    </row>
    <row r="1996" spans="6:7">
      <c r="F1996" s="117"/>
      <c r="G1996" s="117"/>
    </row>
    <row r="1997" spans="6:7">
      <c r="F1997" s="117"/>
      <c r="G1997" s="117"/>
    </row>
    <row r="1998" spans="6:7">
      <c r="F1998" s="117"/>
      <c r="G1998" s="117"/>
    </row>
    <row r="1999" spans="6:7">
      <c r="F1999" s="117"/>
      <c r="G1999" s="117"/>
    </row>
    <row r="2000" spans="6:7">
      <c r="F2000" s="117"/>
      <c r="G2000" s="117"/>
    </row>
    <row r="2001" spans="6:7">
      <c r="F2001" s="117"/>
      <c r="G2001" s="117"/>
    </row>
    <row r="2002" spans="6:7">
      <c r="F2002" s="117"/>
      <c r="G2002" s="117"/>
    </row>
    <row r="2003" spans="6:7">
      <c r="F2003" s="117"/>
      <c r="G2003" s="117"/>
    </row>
    <row r="2004" spans="6:7">
      <c r="F2004" s="117"/>
      <c r="G2004" s="117"/>
    </row>
    <row r="2005" spans="6:7">
      <c r="F2005" s="117"/>
      <c r="G2005" s="117"/>
    </row>
    <row r="2006" spans="6:7">
      <c r="F2006" s="117"/>
      <c r="G2006" s="117"/>
    </row>
    <row r="2007" spans="6:7">
      <c r="F2007" s="117"/>
      <c r="G2007" s="117"/>
    </row>
    <row r="2008" spans="6:7">
      <c r="F2008" s="117"/>
      <c r="G2008" s="117"/>
    </row>
    <row r="2009" spans="6:7">
      <c r="F2009" s="117"/>
      <c r="G2009" s="117"/>
    </row>
    <row r="2010" spans="6:7">
      <c r="F2010" s="117"/>
      <c r="G2010" s="117"/>
    </row>
    <row r="2011" spans="6:7">
      <c r="F2011" s="117"/>
      <c r="G2011" s="117"/>
    </row>
    <row r="2012" spans="6:7">
      <c r="F2012" s="117"/>
      <c r="G2012" s="117"/>
    </row>
    <row r="2013" spans="6:7">
      <c r="F2013" s="117"/>
      <c r="G2013" s="117"/>
    </row>
    <row r="2014" spans="6:7">
      <c r="F2014" s="117"/>
      <c r="G2014" s="117"/>
    </row>
    <row r="2015" spans="6:7">
      <c r="F2015" s="117"/>
      <c r="G2015" s="117"/>
    </row>
    <row r="2016" spans="6:7">
      <c r="F2016" s="117"/>
      <c r="G2016" s="117"/>
    </row>
    <row r="2017" spans="6:7">
      <c r="F2017" s="117"/>
      <c r="G2017" s="117"/>
    </row>
    <row r="2018" spans="6:7">
      <c r="F2018" s="117"/>
      <c r="G2018" s="117"/>
    </row>
    <row r="2019" spans="6:7">
      <c r="F2019" s="117"/>
      <c r="G2019" s="117"/>
    </row>
    <row r="2020" spans="6:7">
      <c r="F2020" s="117"/>
      <c r="G2020" s="117"/>
    </row>
    <row r="2021" spans="6:7">
      <c r="F2021" s="117"/>
      <c r="G2021" s="117"/>
    </row>
    <row r="2022" spans="6:7">
      <c r="F2022" s="117"/>
      <c r="G2022" s="117"/>
    </row>
    <row r="2023" spans="6:7">
      <c r="F2023" s="117"/>
      <c r="G2023" s="117"/>
    </row>
    <row r="2024" spans="6:7">
      <c r="F2024" s="117"/>
      <c r="G2024" s="117"/>
    </row>
    <row r="2025" spans="6:7">
      <c r="F2025" s="117"/>
      <c r="G2025" s="117"/>
    </row>
    <row r="2026" spans="6:7">
      <c r="F2026" s="117"/>
      <c r="G2026" s="117"/>
    </row>
    <row r="2027" spans="6:7">
      <c r="F2027" s="117"/>
      <c r="G2027" s="117"/>
    </row>
    <row r="2028" spans="6:7">
      <c r="F2028" s="117"/>
      <c r="G2028" s="117"/>
    </row>
    <row r="2029" spans="6:7">
      <c r="F2029" s="117"/>
      <c r="G2029" s="117"/>
    </row>
    <row r="2030" spans="6:7">
      <c r="F2030" s="117"/>
      <c r="G2030" s="117"/>
    </row>
    <row r="2031" spans="6:7">
      <c r="F2031" s="117"/>
      <c r="G2031" s="117"/>
    </row>
    <row r="2032" spans="6:7">
      <c r="F2032" s="117"/>
      <c r="G2032" s="117"/>
    </row>
    <row r="2033" spans="6:7">
      <c r="F2033" s="117"/>
      <c r="G2033" s="117"/>
    </row>
    <row r="2034" spans="6:7">
      <c r="F2034" s="117"/>
      <c r="G2034" s="117"/>
    </row>
    <row r="2035" spans="6:7">
      <c r="F2035" s="117"/>
      <c r="G2035" s="117"/>
    </row>
    <row r="2036" spans="6:7">
      <c r="F2036" s="117"/>
      <c r="G2036" s="117"/>
    </row>
    <row r="2037" spans="6:7">
      <c r="F2037" s="117"/>
      <c r="G2037" s="117"/>
    </row>
    <row r="2038" spans="6:7">
      <c r="F2038" s="117"/>
      <c r="G2038" s="117"/>
    </row>
    <row r="2039" spans="6:7">
      <c r="F2039" s="117"/>
      <c r="G2039" s="117"/>
    </row>
    <row r="2040" spans="6:7">
      <c r="F2040" s="117"/>
      <c r="G2040" s="117"/>
    </row>
    <row r="2041" spans="6:7">
      <c r="F2041" s="117"/>
      <c r="G2041" s="117"/>
    </row>
    <row r="2042" spans="6:7">
      <c r="F2042" s="117"/>
      <c r="G2042" s="117"/>
    </row>
    <row r="2043" spans="6:7">
      <c r="F2043" s="117"/>
      <c r="G2043" s="117"/>
    </row>
    <row r="2044" spans="6:7">
      <c r="F2044" s="117"/>
      <c r="G2044" s="117"/>
    </row>
    <row r="2045" spans="6:7">
      <c r="F2045" s="117"/>
      <c r="G2045" s="117"/>
    </row>
    <row r="2046" spans="6:7">
      <c r="F2046" s="117"/>
      <c r="G2046" s="117"/>
    </row>
    <row r="2047" spans="6:7">
      <c r="F2047" s="117"/>
      <c r="G2047" s="117"/>
    </row>
    <row r="2048" spans="6:7">
      <c r="F2048" s="117"/>
      <c r="G2048" s="117"/>
    </row>
    <row r="2049" spans="6:7">
      <c r="F2049" s="117"/>
      <c r="G2049" s="117"/>
    </row>
    <row r="2050" spans="6:7">
      <c r="F2050" s="117"/>
      <c r="G2050" s="117"/>
    </row>
    <row r="2051" spans="6:7">
      <c r="F2051" s="117"/>
      <c r="G2051" s="117"/>
    </row>
    <row r="2052" spans="6:7">
      <c r="F2052" s="117"/>
      <c r="G2052" s="117"/>
    </row>
    <row r="2053" spans="6:7">
      <c r="F2053" s="117"/>
      <c r="G2053" s="117"/>
    </row>
    <row r="2054" spans="6:7">
      <c r="F2054" s="117"/>
      <c r="G2054" s="117"/>
    </row>
    <row r="2055" spans="6:7">
      <c r="F2055" s="117"/>
      <c r="G2055" s="117"/>
    </row>
    <row r="2056" spans="6:7">
      <c r="F2056" s="117"/>
      <c r="G2056" s="117"/>
    </row>
    <row r="2057" spans="6:7">
      <c r="F2057" s="117"/>
      <c r="G2057" s="117"/>
    </row>
    <row r="2058" spans="6:7">
      <c r="F2058" s="117"/>
      <c r="G2058" s="117"/>
    </row>
    <row r="2059" spans="6:7">
      <c r="F2059" s="117"/>
      <c r="G2059" s="117"/>
    </row>
    <row r="2060" spans="6:7">
      <c r="F2060" s="117"/>
      <c r="G2060" s="117"/>
    </row>
    <row r="2061" spans="6:7">
      <c r="F2061" s="117"/>
      <c r="G2061" s="117"/>
    </row>
    <row r="2062" spans="6:7">
      <c r="F2062" s="117"/>
      <c r="G2062" s="117"/>
    </row>
    <row r="2063" spans="6:7">
      <c r="F2063" s="117"/>
      <c r="G2063" s="117"/>
    </row>
    <row r="2064" spans="6:7">
      <c r="F2064" s="117"/>
      <c r="G2064" s="117"/>
    </row>
    <row r="2065" spans="6:7">
      <c r="F2065" s="117"/>
      <c r="G2065" s="117"/>
    </row>
    <row r="2066" spans="6:7">
      <c r="F2066" s="117"/>
      <c r="G2066" s="117"/>
    </row>
    <row r="2067" spans="6:7">
      <c r="F2067" s="117"/>
      <c r="G2067" s="117"/>
    </row>
    <row r="2068" spans="6:7">
      <c r="F2068" s="117"/>
      <c r="G2068" s="117"/>
    </row>
    <row r="2069" spans="6:7">
      <c r="F2069" s="117"/>
      <c r="G2069" s="117"/>
    </row>
    <row r="2070" spans="6:7">
      <c r="F2070" s="117"/>
      <c r="G2070" s="117"/>
    </row>
    <row r="2071" spans="6:7">
      <c r="F2071" s="117"/>
      <c r="G2071" s="117"/>
    </row>
    <row r="2072" spans="6:7">
      <c r="F2072" s="117"/>
      <c r="G2072" s="117"/>
    </row>
    <row r="2073" spans="6:7">
      <c r="F2073" s="117"/>
      <c r="G2073" s="117"/>
    </row>
    <row r="2074" spans="6:7">
      <c r="F2074" s="117"/>
      <c r="G2074" s="117"/>
    </row>
    <row r="2075" spans="6:7">
      <c r="F2075" s="117"/>
      <c r="G2075" s="117"/>
    </row>
    <row r="2076" spans="6:7">
      <c r="F2076" s="117"/>
      <c r="G2076" s="117"/>
    </row>
    <row r="2077" spans="6:7">
      <c r="F2077" s="117"/>
      <c r="G2077" s="117"/>
    </row>
    <row r="2078" spans="6:7">
      <c r="F2078" s="117"/>
      <c r="G2078" s="117"/>
    </row>
    <row r="2079" spans="6:7">
      <c r="F2079" s="117"/>
      <c r="G2079" s="117"/>
    </row>
    <row r="2080" spans="6:7">
      <c r="F2080" s="117"/>
      <c r="G2080" s="117"/>
    </row>
    <row r="2081" spans="6:7">
      <c r="F2081" s="117"/>
      <c r="G2081" s="117"/>
    </row>
    <row r="2082" spans="6:7">
      <c r="F2082" s="117"/>
      <c r="G2082" s="117"/>
    </row>
    <row r="2083" spans="6:7">
      <c r="F2083" s="117"/>
      <c r="G2083" s="117"/>
    </row>
    <row r="2084" spans="6:7">
      <c r="F2084" s="117"/>
      <c r="G2084" s="117"/>
    </row>
    <row r="2085" spans="6:7">
      <c r="F2085" s="117"/>
      <c r="G2085" s="117"/>
    </row>
    <row r="2086" spans="6:7">
      <c r="F2086" s="117"/>
      <c r="G2086" s="117"/>
    </row>
    <row r="2087" spans="6:7">
      <c r="F2087" s="117"/>
      <c r="G2087" s="117"/>
    </row>
    <row r="2088" spans="6:7">
      <c r="F2088" s="117"/>
      <c r="G2088" s="117"/>
    </row>
    <row r="2089" spans="6:7">
      <c r="F2089" s="117"/>
      <c r="G2089" s="117"/>
    </row>
    <row r="2090" spans="6:7">
      <c r="F2090" s="117"/>
      <c r="G2090" s="117"/>
    </row>
    <row r="2091" spans="6:7">
      <c r="F2091" s="117"/>
      <c r="G2091" s="117"/>
    </row>
    <row r="2092" spans="6:7">
      <c r="F2092" s="117"/>
      <c r="G2092" s="117"/>
    </row>
    <row r="2093" spans="6:7">
      <c r="F2093" s="117"/>
      <c r="G2093" s="117"/>
    </row>
    <row r="2094" spans="6:7">
      <c r="F2094" s="117"/>
      <c r="G2094" s="117"/>
    </row>
    <row r="2095" spans="6:7">
      <c r="F2095" s="117"/>
      <c r="G2095" s="117"/>
    </row>
    <row r="2096" spans="6:7">
      <c r="F2096" s="117"/>
      <c r="G2096" s="117"/>
    </row>
    <row r="2097" spans="6:7">
      <c r="F2097" s="117"/>
      <c r="G2097" s="117"/>
    </row>
    <row r="2098" spans="6:7">
      <c r="F2098" s="117"/>
      <c r="G2098" s="117"/>
    </row>
    <row r="2099" spans="6:7">
      <c r="F2099" s="117"/>
      <c r="G2099" s="117"/>
    </row>
    <row r="2100" spans="6:7">
      <c r="F2100" s="117"/>
      <c r="G2100" s="117"/>
    </row>
    <row r="2101" spans="6:7">
      <c r="F2101" s="117"/>
      <c r="G2101" s="117"/>
    </row>
    <row r="2102" spans="6:7">
      <c r="F2102" s="117"/>
      <c r="G2102" s="117"/>
    </row>
    <row r="2103" spans="6:7">
      <c r="F2103" s="117"/>
      <c r="G2103" s="117"/>
    </row>
    <row r="2104" spans="6:7">
      <c r="F2104" s="117"/>
      <c r="G2104" s="117"/>
    </row>
    <row r="2105" spans="6:7">
      <c r="F2105" s="117"/>
      <c r="G2105" s="117"/>
    </row>
    <row r="2106" spans="6:7">
      <c r="F2106" s="117"/>
      <c r="G2106" s="117"/>
    </row>
    <row r="2107" spans="6:7">
      <c r="F2107" s="117"/>
      <c r="G2107" s="117"/>
    </row>
    <row r="2108" spans="6:7">
      <c r="F2108" s="117"/>
      <c r="G2108" s="117"/>
    </row>
    <row r="2109" spans="6:7">
      <c r="F2109" s="117"/>
      <c r="G2109" s="117"/>
    </row>
    <row r="2110" spans="6:7">
      <c r="F2110" s="117"/>
      <c r="G2110" s="117"/>
    </row>
    <row r="2111" spans="6:7">
      <c r="F2111" s="117"/>
      <c r="G2111" s="117"/>
    </row>
    <row r="2112" spans="6:7">
      <c r="F2112" s="117"/>
      <c r="G2112" s="117"/>
    </row>
    <row r="2113" spans="6:7">
      <c r="F2113" s="117"/>
      <c r="G2113" s="117"/>
    </row>
    <row r="2114" spans="6:7">
      <c r="F2114" s="117"/>
      <c r="G2114" s="117"/>
    </row>
    <row r="2115" spans="6:7">
      <c r="F2115" s="117"/>
      <c r="G2115" s="117"/>
    </row>
    <row r="2116" spans="6:7">
      <c r="F2116" s="117"/>
      <c r="G2116" s="117"/>
    </row>
    <row r="2117" spans="6:7">
      <c r="F2117" s="117"/>
      <c r="G2117" s="117"/>
    </row>
    <row r="2118" spans="6:7">
      <c r="F2118" s="117"/>
      <c r="G2118" s="117"/>
    </row>
    <row r="2119" spans="6:7">
      <c r="F2119" s="117"/>
      <c r="G2119" s="117"/>
    </row>
  </sheetData>
  <autoFilter ref="C1:C2119"/>
  <mergeCells count="29">
    <mergeCell ref="E127:F127"/>
    <mergeCell ref="S3:S4"/>
    <mergeCell ref="T3:T4"/>
    <mergeCell ref="U3:U4"/>
    <mergeCell ref="V3:V4"/>
    <mergeCell ref="A124:E12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8" fitToHeight="8" orientation="landscape" r:id="rId1"/>
  <headerFooter alignWithMargins="0"/>
  <rowBreaks count="3" manualBreakCount="3">
    <brk id="40" max="22" man="1"/>
    <brk id="72" max="22" man="1"/>
    <brk id="10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</vt:lpstr>
      <vt:lpstr>'01.09'!Заголовки_для_печати</vt:lpstr>
      <vt:lpstr>'01.09'!Область_печати</vt:lpstr>
    </vt:vector>
  </TitlesOfParts>
  <Company>Фин.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Userr</cp:lastModifiedBy>
  <cp:lastPrinted>2020-09-11T06:39:53Z</cp:lastPrinted>
  <dcterms:created xsi:type="dcterms:W3CDTF">2004-10-20T06:45:28Z</dcterms:created>
  <dcterms:modified xsi:type="dcterms:W3CDTF">2020-09-11T08:05:38Z</dcterms:modified>
</cp:coreProperties>
</file>