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7" sheetId="7" r:id="rId2"/>
  </sheets>
  <externalReferences>
    <externalReference r:id="rId3"/>
  </externalReferences>
  <calcPr calcId="145621" fullPrecision="0"/>
</workbook>
</file>

<file path=xl/calcChain.xml><?xml version="1.0" encoding="utf-8"?>
<calcChain xmlns="http://schemas.openxmlformats.org/spreadsheetml/2006/main">
  <c r="G17" i="7" l="1"/>
  <c r="G18" i="7" s="1"/>
  <c r="E17" i="7"/>
  <c r="D17" i="7" s="1"/>
  <c r="F17" i="7"/>
  <c r="F15" i="7"/>
  <c r="F12" i="7"/>
  <c r="G9" i="7"/>
  <c r="F9" i="7"/>
  <c r="E9" i="7"/>
  <c r="D8" i="7"/>
  <c r="D9" i="7" s="1"/>
  <c r="G10" i="7"/>
  <c r="F10" i="7"/>
  <c r="E10" i="7"/>
  <c r="D10" i="7"/>
  <c r="E18" i="7" l="1"/>
  <c r="E15" i="7"/>
  <c r="G15" i="7"/>
  <c r="D13" i="7"/>
  <c r="D16" i="7" l="1"/>
  <c r="G16" i="7"/>
  <c r="E16" i="7"/>
  <c r="F16" i="7"/>
  <c r="J38" i="1" l="1"/>
  <c r="G40" i="1"/>
  <c r="H38" i="1"/>
  <c r="H40" i="1" s="1"/>
  <c r="F38" i="1"/>
  <c r="I38" i="1" s="1"/>
  <c r="F40" i="1" l="1"/>
  <c r="E38" i="1"/>
  <c r="K38" i="1" s="1"/>
  <c r="C40" i="1"/>
  <c r="I40" i="1" s="1"/>
  <c r="H23" i="1"/>
  <c r="L23" i="1" s="1"/>
  <c r="N23" i="1"/>
  <c r="M23" i="1"/>
  <c r="K23" i="1"/>
  <c r="J25" i="1"/>
  <c r="N25" i="1" s="1"/>
  <c r="I25" i="1"/>
  <c r="M25" i="1" s="1"/>
  <c r="H25" i="1"/>
  <c r="L25" i="1" s="1"/>
  <c r="G25" i="1"/>
  <c r="K25" i="1" s="1"/>
  <c r="D40" i="1" l="1"/>
  <c r="E8" i="1"/>
  <c r="D10" i="1"/>
  <c r="E10" i="1" s="1"/>
  <c r="K8" i="1"/>
  <c r="J10" i="1"/>
  <c r="K10" i="1" s="1"/>
  <c r="H8" i="1"/>
  <c r="G10" i="1"/>
  <c r="H10" i="1" s="1"/>
  <c r="J40" i="1" l="1"/>
  <c r="E40" i="1"/>
  <c r="K40" i="1" s="1"/>
</calcChain>
</file>

<file path=xl/sharedStrings.xml><?xml version="1.0" encoding="utf-8"?>
<sst xmlns="http://schemas.openxmlformats.org/spreadsheetml/2006/main" count="101" uniqueCount="51">
  <si>
    <t>Н/зп</t>
  </si>
  <si>
    <t>Найменування підприємства</t>
  </si>
  <si>
    <t>Для потреб населення</t>
  </si>
  <si>
    <t>Для потреб бюджетних установ</t>
  </si>
  <si>
    <t>Для потреб інших споживачів</t>
  </si>
  <si>
    <t>Діючі тарифи на теплову енергію грн/Гкал</t>
  </si>
  <si>
    <t>Пропоновані до встановлення тарифи на теплову енергію грн/Гкал</t>
  </si>
  <si>
    <t>Співвідношення тарифів гр.4 до тарифів гр.3, %</t>
  </si>
  <si>
    <t>Співвідношення тарифів гр.7 до тарифів гр.6, %</t>
  </si>
  <si>
    <t>Співвідношення тарифів гр.10 до тарифів гр.9, %</t>
  </si>
  <si>
    <t>Кузнецовське МКП</t>
  </si>
  <si>
    <t>Пропоновані для схвалення тарифи на комунальну послугу з централізованого опалення та постачання гарячої води, що надаються населенню</t>
  </si>
  <si>
    <t>з будинковими приладами обліку т/е на 1 Гкал</t>
  </si>
  <si>
    <t>без будинкових приладів обліку т/е на 1 кв.м. на місяць</t>
  </si>
  <si>
    <t>з рушникосушками на 1 куб.м.</t>
  </si>
  <si>
    <t>без рушникосушок на 1м3</t>
  </si>
  <si>
    <t>без рушникосушок на 1 м3</t>
  </si>
  <si>
    <t>Назва підприємства</t>
  </si>
  <si>
    <t>з ПДВ</t>
  </si>
  <si>
    <t>Відхилення %</t>
  </si>
  <si>
    <t>Директор КМКП</t>
  </si>
  <si>
    <t>І.С. Семенюк</t>
  </si>
  <si>
    <t>Пропоновані для схвалення тарифи на теплову енергію для потреб населення, бюджетних установ, релігійних організацій та інших споживачів</t>
  </si>
  <si>
    <t>без ПДВ</t>
  </si>
  <si>
    <t xml:space="preserve">Пропоновані для схвалення тарифи на комунальну послугу з централізованого постачання гарячої води для потреб бюджетних установ, релігійних організацій та інших споживачів </t>
  </si>
  <si>
    <t>Начальник ПЕВ</t>
  </si>
  <si>
    <t>О.О. Коробка</t>
  </si>
  <si>
    <t>для потреб бюджетних установ</t>
  </si>
  <si>
    <t>для потреб інших споживачів</t>
  </si>
  <si>
    <t>для потреб релігійних організацій</t>
  </si>
  <si>
    <t>Чинні тарифи</t>
  </si>
  <si>
    <t>Чинні тарифи грн/м3</t>
  </si>
  <si>
    <t>Пропоновані для схвалення тарифи</t>
  </si>
  <si>
    <t>Складова тарифу</t>
  </si>
  <si>
    <t>Од.виміру</t>
  </si>
  <si>
    <t>Всього теплова енергія</t>
  </si>
  <si>
    <t>Корисний відпуск</t>
  </si>
  <si>
    <t>Гкал.</t>
  </si>
  <si>
    <t>Всього витрати собівартості в тарифах на теплову енергію</t>
  </si>
  <si>
    <t>грн.</t>
  </si>
  <si>
    <t>грн./Гкал.</t>
  </si>
  <si>
    <t>%</t>
  </si>
  <si>
    <t>Витрати з податку на прибуток</t>
  </si>
  <si>
    <t>Запропонований тариф</t>
  </si>
  <si>
    <t xml:space="preserve">Розрахунок тарифів на теплову енергію </t>
  </si>
  <si>
    <t>Виробничі інвестиції</t>
  </si>
  <si>
    <t>Виробництво</t>
  </si>
  <si>
    <t xml:space="preserve">Транспортування </t>
  </si>
  <si>
    <t>Постачання</t>
  </si>
  <si>
    <t>Інвестиційна програма</t>
  </si>
  <si>
    <t xml:space="preserve">Теплова енергія: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</si>
</sst>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0" fontId="2" fillId="0" borderId="7" xfId="0" applyFont="1" applyBorder="1" applyAlignment="1"/>
    <xf numFmtId="0" fontId="2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7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2" fontId="2" fillId="0" borderId="3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/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1" fontId="6" fillId="0" borderId="24" xfId="0" applyNumberFormat="1" applyFont="1" applyBorder="1" applyAlignment="1" applyProtection="1">
      <alignment horizontal="center" vertical="center" wrapText="1"/>
      <protection hidden="1"/>
    </xf>
    <xf numFmtId="3" fontId="5" fillId="0" borderId="0" xfId="0" applyNumberFormat="1" applyFont="1" applyBorder="1" applyAlignment="1" applyProtection="1">
      <alignment horizontal="center" vertical="center" wrapText="1"/>
      <protection hidden="1"/>
    </xf>
    <xf numFmtId="3" fontId="5" fillId="0" borderId="1" xfId="0" applyNumberFormat="1" applyFont="1" applyBorder="1" applyAlignment="1" applyProtection="1">
      <alignment horizontal="center" vertical="center" wrapText="1"/>
      <protection hidden="1"/>
    </xf>
    <xf numFmtId="3" fontId="5" fillId="0" borderId="13" xfId="0" applyNumberFormat="1" applyFont="1" applyBorder="1" applyAlignment="1" applyProtection="1">
      <alignment horizontal="center" vertical="center" wrapText="1"/>
      <protection hidden="1"/>
    </xf>
    <xf numFmtId="2" fontId="6" fillId="0" borderId="29" xfId="0" applyNumberFormat="1" applyFont="1" applyBorder="1" applyAlignment="1" applyProtection="1">
      <alignment horizontal="center" vertical="center" wrapText="1"/>
      <protection hidden="1"/>
    </xf>
    <xf numFmtId="2" fontId="5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32" xfId="0" applyFont="1" applyBorder="1" applyAlignment="1" applyProtection="1">
      <alignment horizontal="center" vertical="center" wrapText="1"/>
      <protection hidden="1"/>
    </xf>
    <xf numFmtId="1" fontId="6" fillId="0" borderId="33" xfId="0" applyNumberFormat="1" applyFont="1" applyBorder="1" applyAlignment="1" applyProtection="1">
      <alignment horizontal="center" vertical="center" wrapText="1"/>
      <protection hidden="1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40" xfId="0" applyNumberFormat="1" applyFont="1" applyBorder="1" applyAlignment="1" applyProtection="1">
      <alignment horizontal="center" vertical="center" wrapText="1"/>
      <protection hidden="1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5" xfId="0" applyNumberFormat="1" applyFont="1" applyBorder="1" applyAlignment="1" applyProtection="1">
      <alignment horizontal="center" vertical="center" wrapText="1"/>
      <protection hidden="1"/>
    </xf>
    <xf numFmtId="2" fontId="5" fillId="0" borderId="26" xfId="0" applyNumberFormat="1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Alignment="1" applyProtection="1">
      <alignment horizontal="center" vertical="center" wrapText="1"/>
      <protection hidden="1"/>
    </xf>
    <xf numFmtId="2" fontId="5" fillId="0" borderId="38" xfId="0" applyNumberFormat="1" applyFont="1" applyBorder="1" applyAlignment="1" applyProtection="1">
      <alignment horizontal="center" vertical="center" wrapText="1"/>
      <protection hidden="1"/>
    </xf>
    <xf numFmtId="2" fontId="5" fillId="0" borderId="39" xfId="0" applyNumberFormat="1" applyFont="1" applyBorder="1" applyAlignment="1" applyProtection="1">
      <alignment horizontal="center" vertical="center" wrapText="1"/>
      <protection hidden="1"/>
    </xf>
    <xf numFmtId="2" fontId="5" fillId="0" borderId="37" xfId="0" applyNumberFormat="1" applyFont="1" applyBorder="1" applyAlignment="1" applyProtection="1">
      <alignment horizontal="center" vertical="center" wrapText="1"/>
      <protection hidden="1"/>
    </xf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textRotation="90" wrapText="1"/>
      <protection hidden="1"/>
    </xf>
    <xf numFmtId="0" fontId="6" fillId="0" borderId="8" xfId="0" applyFont="1" applyBorder="1" applyAlignment="1" applyProtection="1">
      <alignment horizontal="center" vertical="center" textRotation="90" wrapText="1"/>
      <protection hidden="1"/>
    </xf>
    <xf numFmtId="0" fontId="6" fillId="0" borderId="3" xfId="0" applyFont="1" applyBorder="1" applyAlignment="1" applyProtection="1">
      <alignment horizontal="center" vertical="center" textRotation="90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center" vertical="center" textRotation="90" wrapText="1"/>
      <protection hidden="1"/>
    </xf>
    <xf numFmtId="0" fontId="6" fillId="0" borderId="14" xfId="0" applyFont="1" applyBorder="1" applyAlignment="1" applyProtection="1">
      <alignment horizontal="center" vertical="center" textRotation="90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v6/Downloads/1&#1076;_&#1047;&#1074;&#1077;&#1076;&#1077;&#1085;&#1080;&#1081;%20&#1088;&#1086;&#1079;&#1088;&#1072;&#1093;&#1091;&#1085;&#1086;&#1082;%20&#1090;&#1072;&#1088;&#1080;&#1092;&#1110;&#1074;%20&#1085;&#1072;%20&#1090;&#1077;&#1087;&#1083;&#1086;&#1074;&#1091;%20&#1077;&#1085;&#1077;&#1088;&#1075;&#1110;&#1102;+++++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5_Розрахунок тарифів"/>
      <sheetName val="3_Розподіл пл.соб."/>
      <sheetName val="4_Структура пл.соб."/>
      <sheetName val="1_Структура по елементах"/>
      <sheetName val="2_ФОП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Лист6"/>
    </sheetNames>
    <sheetDataSet>
      <sheetData sheetId="0"/>
      <sheetData sheetId="1"/>
      <sheetData sheetId="2">
        <row r="21">
          <cell r="C21">
            <v>22486787.7762</v>
          </cell>
        </row>
        <row r="23">
          <cell r="C23">
            <v>100</v>
          </cell>
          <cell r="D23">
            <v>81.209999999999994</v>
          </cell>
          <cell r="E23">
            <v>7.28</v>
          </cell>
          <cell r="F23">
            <v>11.51</v>
          </cell>
        </row>
      </sheetData>
      <sheetData sheetId="3"/>
      <sheetData sheetId="4">
        <row r="3">
          <cell r="A3" t="str">
            <v>Кузнецовське міське комунальне підприємство 2017 рік</v>
          </cell>
        </row>
      </sheetData>
      <sheetData sheetId="5"/>
      <sheetData sheetId="6">
        <row r="24">
          <cell r="F24">
            <v>241088.66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topLeftCell="A21" zoomScaleNormal="100" workbookViewId="0">
      <selection activeCell="A31" sqref="A31:N47"/>
    </sheetView>
  </sheetViews>
  <sheetFormatPr defaultRowHeight="15" x14ac:dyDescent="0.25"/>
  <cols>
    <col min="1" max="1" width="4" customWidth="1"/>
    <col min="2" max="2" width="29.7109375" customWidth="1"/>
    <col min="3" max="3" width="11.140625" customWidth="1"/>
    <col min="4" max="4" width="11.5703125" customWidth="1"/>
    <col min="5" max="5" width="10.5703125" customWidth="1"/>
    <col min="6" max="6" width="13.42578125" customWidth="1"/>
    <col min="7" max="7" width="11" customWidth="1"/>
    <col min="8" max="8" width="13.85546875" customWidth="1"/>
    <col min="10" max="10" width="9.5703125" bestFit="1" customWidth="1"/>
  </cols>
  <sheetData>
    <row r="1" spans="1:14" x14ac:dyDescent="0.25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4" ht="36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4" ht="15.75" thickBot="1" x14ac:dyDescent="0.3">
      <c r="K3" s="5"/>
    </row>
    <row r="4" spans="1:14" ht="60" customHeight="1" thickBot="1" x14ac:dyDescent="0.3">
      <c r="A4" s="70" t="s">
        <v>0</v>
      </c>
      <c r="B4" s="75" t="s">
        <v>1</v>
      </c>
      <c r="C4" s="77" t="s">
        <v>2</v>
      </c>
      <c r="D4" s="78"/>
      <c r="E4" s="79"/>
      <c r="F4" s="77" t="s">
        <v>3</v>
      </c>
      <c r="G4" s="78"/>
      <c r="H4" s="79"/>
      <c r="I4" s="77" t="s">
        <v>4</v>
      </c>
      <c r="J4" s="78"/>
      <c r="K4" s="79"/>
    </row>
    <row r="5" spans="1:14" ht="135.75" thickBot="1" x14ac:dyDescent="0.3">
      <c r="A5" s="71"/>
      <c r="B5" s="76"/>
      <c r="C5" s="1" t="s">
        <v>5</v>
      </c>
      <c r="D5" s="1" t="s">
        <v>6</v>
      </c>
      <c r="E5" s="1" t="s">
        <v>7</v>
      </c>
      <c r="F5" s="1" t="s">
        <v>5</v>
      </c>
      <c r="G5" s="1" t="s">
        <v>6</v>
      </c>
      <c r="H5" s="1" t="s">
        <v>8</v>
      </c>
      <c r="I5" s="1" t="s">
        <v>5</v>
      </c>
      <c r="J5" s="1" t="s">
        <v>6</v>
      </c>
      <c r="K5" s="1" t="s">
        <v>9</v>
      </c>
    </row>
    <row r="6" spans="1:14" ht="15.75" thickBo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4">
        <v>8</v>
      </c>
      <c r="I6" s="3">
        <v>9</v>
      </c>
      <c r="J6" s="4">
        <v>10</v>
      </c>
      <c r="K6" s="2">
        <v>11</v>
      </c>
    </row>
    <row r="7" spans="1:14" ht="15.75" thickBot="1" x14ac:dyDescent="0.3">
      <c r="A7" s="82" t="s">
        <v>23</v>
      </c>
      <c r="B7" s="83"/>
      <c r="C7" s="83"/>
      <c r="D7" s="83"/>
      <c r="E7" s="83"/>
      <c r="F7" s="83"/>
      <c r="G7" s="83"/>
      <c r="H7" s="83"/>
      <c r="I7" s="83"/>
      <c r="J7" s="83"/>
      <c r="K7" s="84"/>
    </row>
    <row r="8" spans="1:14" ht="15.75" thickBot="1" x14ac:dyDescent="0.3">
      <c r="A8" s="8">
        <v>1</v>
      </c>
      <c r="B8" s="9" t="s">
        <v>10</v>
      </c>
      <c r="C8" s="10">
        <v>83.13</v>
      </c>
      <c r="D8" s="15">
        <v>94.54</v>
      </c>
      <c r="E8" s="16">
        <f>D8/C8*100-100</f>
        <v>14</v>
      </c>
      <c r="F8" s="10">
        <v>86.05</v>
      </c>
      <c r="G8" s="10">
        <v>94.54</v>
      </c>
      <c r="H8" s="16">
        <f>G8/F8*100-100</f>
        <v>10</v>
      </c>
      <c r="I8" s="15">
        <v>86.05</v>
      </c>
      <c r="J8" s="10">
        <v>94.54</v>
      </c>
      <c r="K8" s="16">
        <f>J8/I8*100-100</f>
        <v>10</v>
      </c>
    </row>
    <row r="9" spans="1:14" ht="15.75" thickBot="1" x14ac:dyDescent="0.3">
      <c r="A9" s="85" t="s">
        <v>18</v>
      </c>
      <c r="B9" s="86"/>
      <c r="C9" s="86"/>
      <c r="D9" s="86"/>
      <c r="E9" s="86"/>
      <c r="F9" s="86"/>
      <c r="G9" s="86"/>
      <c r="H9" s="86"/>
      <c r="I9" s="86"/>
      <c r="J9" s="86"/>
      <c r="K9" s="87"/>
    </row>
    <row r="10" spans="1:14" ht="15.75" thickBot="1" x14ac:dyDescent="0.3">
      <c r="A10" s="17">
        <v>2</v>
      </c>
      <c r="B10" s="9" t="s">
        <v>10</v>
      </c>
      <c r="C10" s="10">
        <v>99.76</v>
      </c>
      <c r="D10" s="15">
        <f>D8*1.2</f>
        <v>113.45</v>
      </c>
      <c r="E10" s="16">
        <f>D10/C10*100-100</f>
        <v>14</v>
      </c>
      <c r="F10" s="10">
        <v>103.26</v>
      </c>
      <c r="G10" s="15">
        <f>G8*1.2</f>
        <v>113.45</v>
      </c>
      <c r="H10" s="16">
        <f>G10/F10*100-100</f>
        <v>10</v>
      </c>
      <c r="I10" s="10">
        <v>103.26</v>
      </c>
      <c r="J10" s="15">
        <f>J8*1.2</f>
        <v>113.45</v>
      </c>
      <c r="K10" s="16">
        <f>J10/I10*100-100</f>
        <v>10</v>
      </c>
    </row>
    <row r="11" spans="1:14" x14ac:dyDescent="0.25">
      <c r="A11" s="19"/>
      <c r="B11" s="12"/>
      <c r="C11" s="20"/>
      <c r="D11" s="20"/>
      <c r="E11" s="21"/>
      <c r="F11" s="20"/>
      <c r="G11" s="20"/>
      <c r="H11" s="21"/>
      <c r="I11" s="20"/>
      <c r="J11" s="22"/>
      <c r="K11" s="21"/>
    </row>
    <row r="12" spans="1:14" x14ac:dyDescent="0.25">
      <c r="A12" s="80" t="s">
        <v>20</v>
      </c>
      <c r="B12" s="80"/>
      <c r="C12" s="80"/>
      <c r="D12" s="20"/>
      <c r="E12" s="21"/>
      <c r="F12" s="20"/>
      <c r="G12" s="20"/>
      <c r="H12" s="21"/>
      <c r="I12" s="20"/>
      <c r="J12" s="81" t="s">
        <v>21</v>
      </c>
      <c r="K12" s="81"/>
    </row>
    <row r="13" spans="1:14" x14ac:dyDescent="0.25">
      <c r="A13" s="23"/>
      <c r="B13" s="23"/>
      <c r="C13" s="23"/>
      <c r="D13" s="20"/>
      <c r="E13" s="21"/>
      <c r="F13" s="20"/>
      <c r="G13" s="20"/>
      <c r="H13" s="21"/>
      <c r="I13" s="20"/>
      <c r="J13" s="24"/>
      <c r="K13" s="24"/>
    </row>
    <row r="14" spans="1:14" x14ac:dyDescent="0.25">
      <c r="A14" s="80" t="s">
        <v>25</v>
      </c>
      <c r="B14" s="80"/>
      <c r="C14" s="80"/>
      <c r="D14" s="20"/>
      <c r="E14" s="21"/>
      <c r="F14" s="20"/>
      <c r="G14" s="20"/>
      <c r="H14" s="21"/>
      <c r="I14" s="20"/>
      <c r="J14" s="81" t="s">
        <v>26</v>
      </c>
      <c r="K14" s="81"/>
    </row>
    <row r="15" spans="1:14" x14ac:dyDescent="0.25">
      <c r="A15" s="11"/>
      <c r="B15" s="12"/>
      <c r="C15" s="11"/>
      <c r="D15" s="11"/>
      <c r="E15" s="11"/>
      <c r="F15" s="11"/>
      <c r="G15" s="11"/>
      <c r="H15" s="11"/>
      <c r="I15" s="13"/>
      <c r="J15" s="11"/>
      <c r="K15" s="14"/>
    </row>
    <row r="16" spans="1:14" ht="15" customHeight="1" x14ac:dyDescent="0.25">
      <c r="A16" s="69" t="s">
        <v>11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27.75" customHeight="1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.75" thickBot="1" x14ac:dyDescent="0.3"/>
    <row r="19" spans="1:14" ht="26.25" customHeight="1" thickBot="1" x14ac:dyDescent="0.3">
      <c r="A19" s="70" t="s">
        <v>0</v>
      </c>
      <c r="B19" s="75" t="s">
        <v>17</v>
      </c>
      <c r="C19" s="72" t="s">
        <v>30</v>
      </c>
      <c r="D19" s="73"/>
      <c r="E19" s="73"/>
      <c r="F19" s="74"/>
      <c r="G19" s="72" t="s">
        <v>32</v>
      </c>
      <c r="H19" s="73"/>
      <c r="I19" s="73"/>
      <c r="J19" s="74"/>
      <c r="K19" s="72" t="s">
        <v>19</v>
      </c>
      <c r="L19" s="73"/>
      <c r="M19" s="73"/>
      <c r="N19" s="74"/>
    </row>
    <row r="20" spans="1:14" ht="120.75" thickBot="1" x14ac:dyDescent="0.3">
      <c r="A20" s="71"/>
      <c r="B20" s="76"/>
      <c r="C20" s="1" t="s">
        <v>12</v>
      </c>
      <c r="D20" s="1" t="s">
        <v>13</v>
      </c>
      <c r="E20" s="1" t="s">
        <v>14</v>
      </c>
      <c r="F20" s="7" t="s">
        <v>15</v>
      </c>
      <c r="G20" s="1" t="s">
        <v>12</v>
      </c>
      <c r="H20" s="1" t="s">
        <v>13</v>
      </c>
      <c r="I20" s="1" t="s">
        <v>14</v>
      </c>
      <c r="J20" s="7" t="s">
        <v>16</v>
      </c>
      <c r="K20" s="1" t="s">
        <v>12</v>
      </c>
      <c r="L20" s="1" t="s">
        <v>13</v>
      </c>
      <c r="M20" s="1" t="s">
        <v>14</v>
      </c>
      <c r="N20" s="7" t="s">
        <v>16</v>
      </c>
    </row>
    <row r="21" spans="1:14" ht="15.75" thickBot="1" x14ac:dyDescent="0.3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</row>
    <row r="22" spans="1:14" ht="15.75" thickBot="1" x14ac:dyDescent="0.3">
      <c r="A22" s="82" t="s">
        <v>23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</row>
    <row r="23" spans="1:14" ht="15.75" thickBot="1" x14ac:dyDescent="0.3">
      <c r="A23" s="10">
        <v>1</v>
      </c>
      <c r="B23" s="9" t="s">
        <v>10</v>
      </c>
      <c r="C23" s="10">
        <v>85.02</v>
      </c>
      <c r="D23" s="10">
        <v>2.39</v>
      </c>
      <c r="E23" s="10">
        <v>12.32</v>
      </c>
      <c r="F23" s="15">
        <v>11.8</v>
      </c>
      <c r="G23" s="10">
        <v>98.73</v>
      </c>
      <c r="H23" s="15">
        <f>17.53/6.31</f>
        <v>2.78</v>
      </c>
      <c r="I23" s="10">
        <v>18.29</v>
      </c>
      <c r="J23" s="10">
        <v>17.73</v>
      </c>
      <c r="K23" s="16">
        <f>G23/C23*100-100</f>
        <v>16</v>
      </c>
      <c r="L23" s="16">
        <f>H23/D23*100-100</f>
        <v>16</v>
      </c>
      <c r="M23" s="16">
        <f>I23/E23*100-100</f>
        <v>48</v>
      </c>
      <c r="N23" s="18">
        <f>J23/F23*100-100</f>
        <v>50</v>
      </c>
    </row>
    <row r="24" spans="1:14" ht="15.75" thickBot="1" x14ac:dyDescent="0.3">
      <c r="A24" s="82" t="s">
        <v>18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</row>
    <row r="25" spans="1:14" ht="15.75" thickBot="1" x14ac:dyDescent="0.3">
      <c r="A25" s="16">
        <v>2</v>
      </c>
      <c r="B25" s="38" t="s">
        <v>10</v>
      </c>
      <c r="C25" s="15">
        <v>102.02</v>
      </c>
      <c r="D25" s="15">
        <v>2.87</v>
      </c>
      <c r="E25" s="15">
        <v>14.78</v>
      </c>
      <c r="F25" s="15">
        <v>14.15</v>
      </c>
      <c r="G25" s="15">
        <f>G23*1.2</f>
        <v>118.48</v>
      </c>
      <c r="H25" s="15">
        <f>H23*1.2</f>
        <v>3.34</v>
      </c>
      <c r="I25" s="15">
        <f>I23*1.2</f>
        <v>21.95</v>
      </c>
      <c r="J25" s="15">
        <f>J23*1.2</f>
        <v>21.28</v>
      </c>
      <c r="K25" s="16">
        <f>G25/C25*100-100</f>
        <v>16</v>
      </c>
      <c r="L25" s="16">
        <f>H25/D25*100-100</f>
        <v>16</v>
      </c>
      <c r="M25" s="16">
        <f>I25/E25*100-100</f>
        <v>49</v>
      </c>
      <c r="N25" s="18">
        <f>J25/F25*100-100</f>
        <v>50</v>
      </c>
    </row>
    <row r="26" spans="1:14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4" x14ac:dyDescent="0.25">
      <c r="A27" s="6"/>
      <c r="B27" s="88" t="s">
        <v>20</v>
      </c>
      <c r="C27" s="88"/>
      <c r="D27" s="5"/>
      <c r="E27" s="5"/>
      <c r="F27" s="5"/>
      <c r="G27" s="5"/>
      <c r="H27" s="5"/>
      <c r="I27" s="5"/>
      <c r="J27" s="5"/>
      <c r="K27" s="5"/>
      <c r="L27" s="5"/>
      <c r="M27" s="88" t="s">
        <v>21</v>
      </c>
      <c r="N27" s="88"/>
    </row>
    <row r="28" spans="1:1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4" x14ac:dyDescent="0.25">
      <c r="A29" s="6"/>
      <c r="B29" s="88" t="s">
        <v>25</v>
      </c>
      <c r="C29" s="88"/>
      <c r="D29" s="6"/>
      <c r="E29" s="6"/>
      <c r="F29" s="6"/>
      <c r="G29" s="6"/>
      <c r="H29" s="6"/>
      <c r="I29" s="6"/>
      <c r="J29" s="6"/>
      <c r="K29" s="6"/>
      <c r="L29" s="6"/>
      <c r="M29" s="88" t="s">
        <v>26</v>
      </c>
      <c r="N29" s="88"/>
    </row>
    <row r="30" spans="1:14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4" ht="15" customHeight="1" x14ac:dyDescent="0.25">
      <c r="A31" s="69" t="s">
        <v>24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35"/>
      <c r="M31" s="35"/>
      <c r="N31" s="35"/>
    </row>
    <row r="32" spans="1:14" ht="44.25" customHeight="1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35"/>
      <c r="M32" s="35"/>
      <c r="N32" s="35"/>
    </row>
    <row r="33" spans="1:14" ht="15.75" thickBot="1" x14ac:dyDescent="0.3"/>
    <row r="34" spans="1:14" ht="15.75" thickBot="1" x14ac:dyDescent="0.3">
      <c r="A34" s="70" t="s">
        <v>0</v>
      </c>
      <c r="B34" s="75" t="s">
        <v>17</v>
      </c>
      <c r="C34" s="72" t="s">
        <v>31</v>
      </c>
      <c r="D34" s="73"/>
      <c r="E34" s="74"/>
      <c r="F34" s="89" t="s">
        <v>32</v>
      </c>
      <c r="G34" s="90"/>
      <c r="H34" s="91"/>
      <c r="I34" s="72" t="s">
        <v>19</v>
      </c>
      <c r="J34" s="73"/>
      <c r="K34" s="74"/>
      <c r="L34" s="27"/>
      <c r="M34" s="27"/>
      <c r="N34" s="27"/>
    </row>
    <row r="35" spans="1:14" ht="90.75" thickBot="1" x14ac:dyDescent="0.3">
      <c r="A35" s="71"/>
      <c r="B35" s="76"/>
      <c r="C35" s="1" t="s">
        <v>27</v>
      </c>
      <c r="D35" s="1" t="s">
        <v>28</v>
      </c>
      <c r="E35" s="1" t="s">
        <v>29</v>
      </c>
      <c r="F35" s="1" t="s">
        <v>27</v>
      </c>
      <c r="G35" s="1" t="s">
        <v>28</v>
      </c>
      <c r="H35" s="1" t="s">
        <v>29</v>
      </c>
      <c r="I35" s="1" t="s">
        <v>27</v>
      </c>
      <c r="J35" s="1" t="s">
        <v>28</v>
      </c>
      <c r="K35" s="1" t="s">
        <v>29</v>
      </c>
    </row>
    <row r="36" spans="1:14" ht="15.75" thickBot="1" x14ac:dyDescent="0.3">
      <c r="A36" s="28">
        <v>1</v>
      </c>
      <c r="B36" s="28">
        <v>2</v>
      </c>
      <c r="C36" s="28">
        <v>3</v>
      </c>
      <c r="D36" s="28">
        <v>4</v>
      </c>
      <c r="E36" s="28">
        <v>5</v>
      </c>
      <c r="F36" s="28">
        <v>6</v>
      </c>
      <c r="G36" s="28">
        <v>7</v>
      </c>
      <c r="H36" s="28">
        <v>8</v>
      </c>
      <c r="I36" s="28">
        <v>9</v>
      </c>
      <c r="J36" s="31">
        <v>10</v>
      </c>
      <c r="K36" s="32">
        <v>11</v>
      </c>
    </row>
    <row r="37" spans="1:14" ht="15.75" thickBot="1" x14ac:dyDescent="0.3">
      <c r="A37" s="82" t="s">
        <v>23</v>
      </c>
      <c r="B37" s="83"/>
      <c r="C37" s="83"/>
      <c r="D37" s="83"/>
      <c r="E37" s="83"/>
      <c r="F37" s="83"/>
      <c r="G37" s="83"/>
      <c r="H37" s="83"/>
      <c r="I37" s="83"/>
      <c r="J37" s="83"/>
      <c r="K37" s="84"/>
      <c r="L37" s="30"/>
    </row>
    <row r="38" spans="1:14" ht="15.75" thickBot="1" x14ac:dyDescent="0.3">
      <c r="A38" s="25">
        <v>1</v>
      </c>
      <c r="B38" s="26" t="s">
        <v>10</v>
      </c>
      <c r="C38" s="25">
        <v>10.84</v>
      </c>
      <c r="D38" s="25">
        <v>10.84</v>
      </c>
      <c r="E38" s="25">
        <f>D38</f>
        <v>10.84</v>
      </c>
      <c r="F38" s="25">
        <f>17.51</f>
        <v>17.510000000000002</v>
      </c>
      <c r="G38" s="25">
        <v>17.510000000000002</v>
      </c>
      <c r="H38" s="36">
        <f>G38</f>
        <v>17.510000000000002</v>
      </c>
      <c r="I38" s="29">
        <f>F38/C38*100-100</f>
        <v>62</v>
      </c>
      <c r="J38" s="37">
        <f>G38/D38*100-100</f>
        <v>62</v>
      </c>
      <c r="K38" s="18">
        <f>H38/E38*100-100</f>
        <v>62</v>
      </c>
    </row>
    <row r="39" spans="1:14" ht="15.75" thickBot="1" x14ac:dyDescent="0.3">
      <c r="A39" s="82" t="s">
        <v>18</v>
      </c>
      <c r="B39" s="83"/>
      <c r="C39" s="83"/>
      <c r="D39" s="83"/>
      <c r="E39" s="83"/>
      <c r="F39" s="83"/>
      <c r="G39" s="83"/>
      <c r="H39" s="83"/>
      <c r="I39" s="83"/>
      <c r="J39" s="83"/>
      <c r="K39" s="84"/>
      <c r="L39" s="30"/>
      <c r="M39" s="27"/>
      <c r="N39" s="27"/>
    </row>
    <row r="40" spans="1:14" ht="15.75" thickBot="1" x14ac:dyDescent="0.3">
      <c r="A40" s="16">
        <v>2</v>
      </c>
      <c r="B40" s="38" t="s">
        <v>10</v>
      </c>
      <c r="C40" s="15">
        <f>C38*1.2</f>
        <v>13.01</v>
      </c>
      <c r="D40" s="15">
        <f>C40</f>
        <v>13.01</v>
      </c>
      <c r="E40" s="15">
        <f>D40</f>
        <v>13.01</v>
      </c>
      <c r="F40" s="15">
        <f>F38*1.2</f>
        <v>21.01</v>
      </c>
      <c r="G40" s="15">
        <f>G38*1.2</f>
        <v>21.01</v>
      </c>
      <c r="H40" s="15">
        <f>H38*1.2</f>
        <v>21.01</v>
      </c>
      <c r="I40" s="16">
        <f>F40/C40*100-100</f>
        <v>61</v>
      </c>
      <c r="J40" s="16">
        <f>G40/D40*100-100</f>
        <v>61</v>
      </c>
      <c r="K40" s="16">
        <f>H40/E40*100-100</f>
        <v>61</v>
      </c>
      <c r="L40" s="33"/>
      <c r="M40" s="21"/>
      <c r="N40" s="34"/>
    </row>
    <row r="41" spans="1:14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4" x14ac:dyDescent="0.25">
      <c r="A42" s="6"/>
      <c r="B42" s="88" t="s">
        <v>20</v>
      </c>
      <c r="C42" s="88"/>
      <c r="D42" s="5"/>
      <c r="E42" s="5"/>
      <c r="F42" s="5"/>
      <c r="G42" s="5"/>
      <c r="H42" s="5"/>
      <c r="I42" s="5"/>
      <c r="J42" s="88" t="s">
        <v>21</v>
      </c>
      <c r="K42" s="88"/>
      <c r="L42" s="5"/>
    </row>
    <row r="44" spans="1:14" x14ac:dyDescent="0.25">
      <c r="B44" s="88" t="s">
        <v>25</v>
      </c>
      <c r="C44" s="88"/>
      <c r="J44" s="88" t="s">
        <v>26</v>
      </c>
      <c r="K44" s="88"/>
    </row>
  </sheetData>
  <mergeCells count="36">
    <mergeCell ref="A14:C14"/>
    <mergeCell ref="J14:K14"/>
    <mergeCell ref="C34:E34"/>
    <mergeCell ref="F34:H34"/>
    <mergeCell ref="I34:K34"/>
    <mergeCell ref="B44:C44"/>
    <mergeCell ref="J44:K44"/>
    <mergeCell ref="B42:C42"/>
    <mergeCell ref="J42:K42"/>
    <mergeCell ref="A22:N22"/>
    <mergeCell ref="B29:C29"/>
    <mergeCell ref="M29:N29"/>
    <mergeCell ref="B27:C27"/>
    <mergeCell ref="M27:N27"/>
    <mergeCell ref="A24:N24"/>
    <mergeCell ref="A34:A35"/>
    <mergeCell ref="B34:B35"/>
    <mergeCell ref="A37:K37"/>
    <mergeCell ref="A39:K39"/>
    <mergeCell ref="A31:K32"/>
    <mergeCell ref="A1:L2"/>
    <mergeCell ref="A19:A20"/>
    <mergeCell ref="C19:F19"/>
    <mergeCell ref="G19:J19"/>
    <mergeCell ref="K19:N19"/>
    <mergeCell ref="B19:B20"/>
    <mergeCell ref="C4:E4"/>
    <mergeCell ref="F4:H4"/>
    <mergeCell ref="I4:K4"/>
    <mergeCell ref="A4:A5"/>
    <mergeCell ref="B4:B5"/>
    <mergeCell ref="A12:C12"/>
    <mergeCell ref="J12:K12"/>
    <mergeCell ref="A7:K7"/>
    <mergeCell ref="A9:K9"/>
    <mergeCell ref="A16:N17"/>
  </mergeCells>
  <pageMargins left="0.62992125984251968" right="0.23622047244094491" top="0.74803149606299213" bottom="0.74803149606299213" header="0.31496062992125984" footer="0.31496062992125984"/>
  <pageSetup paperSize="9" orientation="landscape" r:id="rId1"/>
  <rowBreaks count="2" manualBreakCount="2">
    <brk id="14" max="16383" man="1"/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sqref="A1:G26"/>
    </sheetView>
  </sheetViews>
  <sheetFormatPr defaultRowHeight="15" x14ac:dyDescent="0.25"/>
  <cols>
    <col min="3" max="3" width="11.85546875" customWidth="1"/>
    <col min="4" max="4" width="16.140625" customWidth="1"/>
    <col min="5" max="5" width="13.5703125" customWidth="1"/>
    <col min="6" max="6" width="11.85546875" customWidth="1"/>
    <col min="7" max="7" width="12.28515625" customWidth="1"/>
  </cols>
  <sheetData>
    <row r="1" spans="1:7" ht="21.75" customHeight="1" thickBot="1" x14ac:dyDescent="0.3">
      <c r="A1" s="93" t="s">
        <v>44</v>
      </c>
      <c r="B1" s="93"/>
      <c r="C1" s="93"/>
      <c r="D1" s="93"/>
      <c r="E1" s="93"/>
      <c r="F1" s="93"/>
      <c r="G1" s="93"/>
    </row>
    <row r="2" spans="1:7" ht="15.75" thickBot="1" x14ac:dyDescent="0.3">
      <c r="A2" s="94" t="s">
        <v>33</v>
      </c>
      <c r="B2" s="95"/>
      <c r="C2" s="100" t="s">
        <v>34</v>
      </c>
      <c r="D2" s="103" t="s">
        <v>50</v>
      </c>
      <c r="E2" s="104"/>
      <c r="F2" s="104"/>
      <c r="G2" s="105"/>
    </row>
    <row r="3" spans="1:7" ht="15.75" customHeight="1" x14ac:dyDescent="0.25">
      <c r="A3" s="96"/>
      <c r="B3" s="97"/>
      <c r="C3" s="101"/>
      <c r="D3" s="106" t="s">
        <v>35</v>
      </c>
      <c r="E3" s="106" t="s">
        <v>46</v>
      </c>
      <c r="F3" s="106" t="s">
        <v>47</v>
      </c>
      <c r="G3" s="113" t="s">
        <v>48</v>
      </c>
    </row>
    <row r="4" spans="1:7" ht="15" customHeight="1" x14ac:dyDescent="0.25">
      <c r="A4" s="96"/>
      <c r="B4" s="97"/>
      <c r="C4" s="101"/>
      <c r="D4" s="107"/>
      <c r="E4" s="107"/>
      <c r="F4" s="107"/>
      <c r="G4" s="114"/>
    </row>
    <row r="5" spans="1:7" ht="100.5" customHeight="1" thickBot="1" x14ac:dyDescent="0.3">
      <c r="A5" s="98"/>
      <c r="B5" s="99"/>
      <c r="C5" s="102"/>
      <c r="D5" s="108"/>
      <c r="E5" s="108"/>
      <c r="F5" s="108"/>
      <c r="G5" s="115"/>
    </row>
    <row r="6" spans="1:7" ht="15.75" thickBot="1" x14ac:dyDescent="0.3">
      <c r="A6" s="122">
        <v>1</v>
      </c>
      <c r="B6" s="123"/>
      <c r="C6" s="40">
        <v>2</v>
      </c>
      <c r="D6" s="41">
        <v>3</v>
      </c>
      <c r="E6" s="42">
        <v>4</v>
      </c>
      <c r="F6" s="42">
        <v>5</v>
      </c>
      <c r="G6" s="43">
        <v>6</v>
      </c>
    </row>
    <row r="7" spans="1:7" ht="15.75" thickBot="1" x14ac:dyDescent="0.3">
      <c r="A7" s="124" t="s">
        <v>36</v>
      </c>
      <c r="B7" s="125"/>
      <c r="C7" s="40" t="s">
        <v>37</v>
      </c>
      <c r="D7" s="44">
        <v>241089</v>
      </c>
      <c r="E7" s="45">
        <v>241089</v>
      </c>
      <c r="F7" s="45">
        <v>241089</v>
      </c>
      <c r="G7" s="46">
        <v>241089</v>
      </c>
    </row>
    <row r="8" spans="1:7" ht="15.75" thickBot="1" x14ac:dyDescent="0.3">
      <c r="A8" s="126" t="s">
        <v>38</v>
      </c>
      <c r="B8" s="127"/>
      <c r="C8" s="47" t="s">
        <v>39</v>
      </c>
      <c r="D8" s="48">
        <f>E8+F8+G8</f>
        <v>22486788</v>
      </c>
      <c r="E8" s="49">
        <v>17979395</v>
      </c>
      <c r="F8" s="49">
        <v>4386521</v>
      </c>
      <c r="G8" s="50">
        <v>120872</v>
      </c>
    </row>
    <row r="9" spans="1:7" ht="42.75" customHeight="1" thickBot="1" x14ac:dyDescent="0.3">
      <c r="A9" s="118"/>
      <c r="B9" s="119"/>
      <c r="C9" s="51" t="s">
        <v>40</v>
      </c>
      <c r="D9" s="52">
        <f>D8/D7</f>
        <v>93.27</v>
      </c>
      <c r="E9" s="52">
        <f>E8/E7</f>
        <v>74.58</v>
      </c>
      <c r="F9" s="52">
        <f>F8/F7</f>
        <v>18.190000000000001</v>
      </c>
      <c r="G9" s="52">
        <f>G8/G7</f>
        <v>0.5</v>
      </c>
    </row>
    <row r="10" spans="1:7" ht="38.25" hidden="1" customHeight="1" thickBot="1" x14ac:dyDescent="0.3">
      <c r="A10" s="120"/>
      <c r="B10" s="121"/>
      <c r="C10" s="53" t="s">
        <v>41</v>
      </c>
      <c r="D10" s="41">
        <f>'[1]3_Розподіл пл.соб.'!C23</f>
        <v>100</v>
      </c>
      <c r="E10" s="42">
        <f>'[1]3_Розподіл пл.соб.'!D23</f>
        <v>81.209999999999994</v>
      </c>
      <c r="F10" s="42">
        <f>'[1]3_Розподіл пл.соб.'!E23</f>
        <v>7.28</v>
      </c>
      <c r="G10" s="43">
        <f>'[1]3_Розподіл пл.соб.'!F23</f>
        <v>11.51</v>
      </c>
    </row>
    <row r="11" spans="1:7" ht="26.25" thickBot="1" x14ac:dyDescent="0.3">
      <c r="A11" s="109" t="s">
        <v>49</v>
      </c>
      <c r="B11" s="110"/>
      <c r="C11" s="54" t="s">
        <v>45</v>
      </c>
      <c r="D11" s="55">
        <v>0</v>
      </c>
      <c r="E11" s="55">
        <v>0</v>
      </c>
      <c r="F11" s="56">
        <v>251786</v>
      </c>
      <c r="G11" s="55">
        <v>0</v>
      </c>
    </row>
    <row r="12" spans="1:7" ht="15.75" thickBot="1" x14ac:dyDescent="0.3">
      <c r="A12" s="128"/>
      <c r="B12" s="129"/>
      <c r="C12" s="51" t="s">
        <v>40</v>
      </c>
      <c r="D12" s="52">
        <v>0</v>
      </c>
      <c r="E12" s="52">
        <v>0</v>
      </c>
      <c r="F12" s="52">
        <f>F11/F7</f>
        <v>1.04</v>
      </c>
      <c r="G12" s="57">
        <v>0</v>
      </c>
    </row>
    <row r="13" spans="1:7" ht="15.75" hidden="1" customHeight="1" thickBot="1" x14ac:dyDescent="0.3">
      <c r="A13" s="111"/>
      <c r="B13" s="112"/>
      <c r="C13" s="53" t="s">
        <v>41</v>
      </c>
      <c r="D13" s="130">
        <f>IFERROR(ROUND(D11/$D11*100,2),0)</f>
        <v>0</v>
      </c>
      <c r="E13" s="131"/>
      <c r="F13" s="131"/>
      <c r="G13" s="132"/>
    </row>
    <row r="14" spans="1:7" ht="15.75" thickBot="1" x14ac:dyDescent="0.3">
      <c r="A14" s="116" t="s">
        <v>42</v>
      </c>
      <c r="B14" s="117"/>
      <c r="C14" s="54" t="s">
        <v>39</v>
      </c>
      <c r="D14" s="58">
        <v>0</v>
      </c>
      <c r="E14" s="58">
        <v>0</v>
      </c>
      <c r="F14" s="59">
        <v>55270</v>
      </c>
      <c r="G14" s="58">
        <v>0</v>
      </c>
    </row>
    <row r="15" spans="1:7" ht="15.75" thickBot="1" x14ac:dyDescent="0.3">
      <c r="A15" s="118"/>
      <c r="B15" s="119"/>
      <c r="C15" s="51" t="s">
        <v>40</v>
      </c>
      <c r="D15" s="52">
        <v>0</v>
      </c>
      <c r="E15" s="52">
        <f>IFERROR(#REF!+#REF!+#REF!,0)</f>
        <v>0</v>
      </c>
      <c r="F15" s="60">
        <f>F14/F7</f>
        <v>0.23</v>
      </c>
      <c r="G15" s="61">
        <f>IFERROR(#REF!+#REF!+#REF!,0)</f>
        <v>0</v>
      </c>
    </row>
    <row r="16" spans="1:7" ht="15.75" hidden="1" thickBot="1" x14ac:dyDescent="0.3">
      <c r="A16" s="120"/>
      <c r="B16" s="121"/>
      <c r="C16" s="53" t="s">
        <v>41</v>
      </c>
      <c r="D16" s="41">
        <f t="shared" ref="D16:G16" si="0">IFERROR(ROUND(D15/$D$15*100,2),0)</f>
        <v>0</v>
      </c>
      <c r="E16" s="42">
        <f t="shared" si="0"/>
        <v>0</v>
      </c>
      <c r="F16" s="62">
        <f t="shared" si="0"/>
        <v>0</v>
      </c>
      <c r="G16" s="63">
        <f t="shared" si="0"/>
        <v>0</v>
      </c>
    </row>
    <row r="17" spans="1:10" ht="15.75" thickBot="1" x14ac:dyDescent="0.3">
      <c r="A17" s="109" t="s">
        <v>43</v>
      </c>
      <c r="B17" s="110"/>
      <c r="C17" s="54" t="s">
        <v>39</v>
      </c>
      <c r="D17" s="49">
        <f>E17+F17+G17</f>
        <v>22793844</v>
      </c>
      <c r="E17" s="49">
        <f>E8</f>
        <v>17979395</v>
      </c>
      <c r="F17" s="49">
        <f>F8+F11+F14</f>
        <v>4693577</v>
      </c>
      <c r="G17" s="49">
        <f>G8</f>
        <v>120872</v>
      </c>
      <c r="J17" s="39"/>
    </row>
    <row r="18" spans="1:10" ht="15.75" thickBot="1" x14ac:dyDescent="0.3">
      <c r="A18" s="111"/>
      <c r="B18" s="112"/>
      <c r="C18" s="64" t="s">
        <v>40</v>
      </c>
      <c r="D18" s="65">
        <v>94.54</v>
      </c>
      <c r="E18" s="66">
        <f>E17/E7</f>
        <v>74.58</v>
      </c>
      <c r="F18" s="66">
        <v>19.46</v>
      </c>
      <c r="G18" s="67">
        <f>G17/G7</f>
        <v>0.5</v>
      </c>
    </row>
    <row r="19" spans="1:10" x14ac:dyDescent="0.25">
      <c r="A19" s="6"/>
      <c r="B19" s="6"/>
      <c r="C19" s="6"/>
      <c r="D19" s="6"/>
      <c r="E19" s="6"/>
      <c r="F19" s="6"/>
      <c r="G19" s="6"/>
    </row>
    <row r="20" spans="1:10" ht="20.25" x14ac:dyDescent="0.3">
      <c r="A20" s="92" t="s">
        <v>20</v>
      </c>
      <c r="B20" s="92"/>
      <c r="C20" s="92"/>
      <c r="D20" s="68"/>
      <c r="E20" s="68"/>
      <c r="F20" s="92" t="s">
        <v>21</v>
      </c>
      <c r="G20" s="92"/>
    </row>
    <row r="21" spans="1:10" ht="20.25" x14ac:dyDescent="0.3">
      <c r="A21" s="68"/>
      <c r="B21" s="68"/>
      <c r="C21" s="68"/>
      <c r="D21" s="68"/>
      <c r="E21" s="68"/>
      <c r="F21" s="68"/>
      <c r="G21" s="68"/>
    </row>
    <row r="22" spans="1:10" ht="20.25" x14ac:dyDescent="0.3">
      <c r="A22" s="92" t="s">
        <v>25</v>
      </c>
      <c r="B22" s="92"/>
      <c r="C22" s="92"/>
      <c r="D22" s="68"/>
      <c r="E22" s="68"/>
      <c r="F22" s="92" t="s">
        <v>26</v>
      </c>
      <c r="G22" s="92"/>
    </row>
    <row r="23" spans="1:10" ht="20.25" x14ac:dyDescent="0.3">
      <c r="A23" s="68"/>
      <c r="B23" s="68"/>
      <c r="C23" s="68"/>
      <c r="D23" s="68"/>
      <c r="E23" s="68"/>
      <c r="F23" s="68"/>
      <c r="G23" s="68"/>
    </row>
  </sheetData>
  <mergeCells count="19">
    <mergeCell ref="A8:B10"/>
    <mergeCell ref="A11:B13"/>
    <mergeCell ref="D13:G13"/>
    <mergeCell ref="F20:G20"/>
    <mergeCell ref="F22:G22"/>
    <mergeCell ref="A22:C22"/>
    <mergeCell ref="A20:C20"/>
    <mergeCell ref="A1:G1"/>
    <mergeCell ref="A2:B5"/>
    <mergeCell ref="C2:C5"/>
    <mergeCell ref="D2:G2"/>
    <mergeCell ref="D3:D5"/>
    <mergeCell ref="A17:B18"/>
    <mergeCell ref="E3:E5"/>
    <mergeCell ref="F3:F5"/>
    <mergeCell ref="G3:G5"/>
    <mergeCell ref="A14:B16"/>
    <mergeCell ref="A6:B6"/>
    <mergeCell ref="A7:B7"/>
  </mergeCells>
  <pageMargins left="0.99" right="0.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2017-12-11T07:04:16Z</dcterms:modified>
</cp:coreProperties>
</file>