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ERVER\Share\ФАЙЛООБМІН\2022\Січень\"/>
    </mc:Choice>
  </mc:AlternateContent>
  <bookViews>
    <workbookView xWindow="0" yWindow="0" windowWidth="2115" windowHeight="0" tabRatio="365"/>
  </bookViews>
  <sheets>
    <sheet name="грудень-21" sheetId="50" r:id="rId1"/>
  </sheets>
  <definedNames>
    <definedName name="_xlnm.Print_Area" localSheetId="0">'грудень-21'!$A$1:$K$90</definedName>
  </definedNames>
  <calcPr calcId="162913"/>
</workbook>
</file>

<file path=xl/calcChain.xml><?xml version="1.0" encoding="utf-8"?>
<calcChain xmlns="http://schemas.openxmlformats.org/spreadsheetml/2006/main">
  <c r="F81" i="50" l="1"/>
  <c r="K87" i="50" l="1"/>
  <c r="J87" i="50"/>
  <c r="H87" i="50"/>
  <c r="G87" i="50"/>
  <c r="J86" i="50"/>
  <c r="K85" i="50"/>
  <c r="J85" i="50"/>
  <c r="G85" i="50"/>
  <c r="J84" i="50"/>
  <c r="G84" i="50"/>
  <c r="K83" i="50"/>
  <c r="J83" i="50"/>
  <c r="G83" i="50"/>
  <c r="K82" i="50"/>
  <c r="J82" i="50"/>
  <c r="G82" i="50"/>
  <c r="I81" i="50"/>
  <c r="I88" i="50" s="1"/>
  <c r="F88" i="50"/>
  <c r="E81" i="50"/>
  <c r="E88" i="50" s="1"/>
  <c r="D81" i="50"/>
  <c r="D88" i="50" s="1"/>
  <c r="C81" i="50"/>
  <c r="C88" i="50" s="1"/>
  <c r="J80" i="50"/>
  <c r="H80" i="50"/>
  <c r="G80" i="50"/>
  <c r="K79" i="50"/>
  <c r="J79" i="50"/>
  <c r="H79" i="50"/>
  <c r="G79" i="50"/>
  <c r="K78" i="50"/>
  <c r="J78" i="50"/>
  <c r="G78" i="50"/>
  <c r="K77" i="50"/>
  <c r="J77" i="50"/>
  <c r="H77" i="50"/>
  <c r="G77" i="50"/>
  <c r="K76" i="50"/>
  <c r="J76" i="50"/>
  <c r="H76" i="50"/>
  <c r="G76" i="50"/>
  <c r="K73" i="50"/>
  <c r="J73" i="50"/>
  <c r="H73" i="50"/>
  <c r="G73" i="50"/>
  <c r="K72" i="50"/>
  <c r="J72" i="50"/>
  <c r="K71" i="50"/>
  <c r="J71" i="50"/>
  <c r="K70" i="50"/>
  <c r="J70" i="50"/>
  <c r="K69" i="50"/>
  <c r="J69" i="50"/>
  <c r="H69" i="50"/>
  <c r="G69" i="50"/>
  <c r="J68" i="50"/>
  <c r="K67" i="50"/>
  <c r="J67" i="50"/>
  <c r="K66" i="50"/>
  <c r="J66" i="50"/>
  <c r="J65" i="50"/>
  <c r="H65" i="50"/>
  <c r="G65" i="50"/>
  <c r="K64" i="50"/>
  <c r="J64" i="50"/>
  <c r="H64" i="50"/>
  <c r="G64" i="50"/>
  <c r="K63" i="50"/>
  <c r="J63" i="50"/>
  <c r="H63" i="50"/>
  <c r="G63" i="50"/>
  <c r="K62" i="50"/>
  <c r="J62" i="50"/>
  <c r="H62" i="50"/>
  <c r="G62" i="50"/>
  <c r="K61" i="50"/>
  <c r="J61" i="50"/>
  <c r="H61" i="50"/>
  <c r="G61" i="50"/>
  <c r="K60" i="50"/>
  <c r="J60" i="50"/>
  <c r="H60" i="50"/>
  <c r="G60" i="50"/>
  <c r="K59" i="50"/>
  <c r="J59" i="50"/>
  <c r="H59" i="50"/>
  <c r="G59" i="50"/>
  <c r="J58" i="50"/>
  <c r="H58" i="50"/>
  <c r="G58" i="50"/>
  <c r="J57" i="50"/>
  <c r="K56" i="50"/>
  <c r="J56" i="50"/>
  <c r="H56" i="50"/>
  <c r="G56" i="50"/>
  <c r="K55" i="50"/>
  <c r="J55" i="50"/>
  <c r="H55" i="50"/>
  <c r="G55" i="50"/>
  <c r="K54" i="50"/>
  <c r="J54" i="50"/>
  <c r="I53" i="50"/>
  <c r="F53" i="50"/>
  <c r="E53" i="50"/>
  <c r="D53" i="50"/>
  <c r="C53" i="50"/>
  <c r="K52" i="50"/>
  <c r="J52" i="50"/>
  <c r="H52" i="50"/>
  <c r="G52" i="50"/>
  <c r="I51" i="50"/>
  <c r="F51" i="50"/>
  <c r="E51" i="50"/>
  <c r="D51" i="50"/>
  <c r="C51" i="50"/>
  <c r="J50" i="50"/>
  <c r="H50" i="50"/>
  <c r="K49" i="50"/>
  <c r="J49" i="50"/>
  <c r="H49" i="50"/>
  <c r="G49" i="50"/>
  <c r="J48" i="50"/>
  <c r="K47" i="50"/>
  <c r="J47" i="50"/>
  <c r="H47" i="50"/>
  <c r="G47" i="50"/>
  <c r="K46" i="50"/>
  <c r="J46" i="50"/>
  <c r="H46" i="50"/>
  <c r="G46" i="50"/>
  <c r="K45" i="50"/>
  <c r="J45" i="50"/>
  <c r="H45" i="50"/>
  <c r="G45" i="50"/>
  <c r="K44" i="50"/>
  <c r="J44" i="50"/>
  <c r="H44" i="50"/>
  <c r="G44" i="50"/>
  <c r="K43" i="50"/>
  <c r="J43" i="50"/>
  <c r="H43" i="50"/>
  <c r="G43" i="50"/>
  <c r="J42" i="50"/>
  <c r="J41" i="50"/>
  <c r="I40" i="50"/>
  <c r="F40" i="50"/>
  <c r="E40" i="50"/>
  <c r="D40" i="50"/>
  <c r="C40" i="50"/>
  <c r="K37" i="50"/>
  <c r="J37" i="50"/>
  <c r="H37" i="50"/>
  <c r="G37" i="50"/>
  <c r="J36" i="50"/>
  <c r="I35" i="50"/>
  <c r="F35" i="50"/>
  <c r="H35" i="50" s="1"/>
  <c r="E35" i="50"/>
  <c r="K34" i="50"/>
  <c r="J34" i="50"/>
  <c r="H34" i="50"/>
  <c r="G34" i="50"/>
  <c r="K33" i="50"/>
  <c r="J33" i="50"/>
  <c r="H33" i="50"/>
  <c r="G33" i="50"/>
  <c r="K32" i="50"/>
  <c r="J32" i="50"/>
  <c r="H32" i="50"/>
  <c r="G32" i="50"/>
  <c r="K31" i="50"/>
  <c r="J31" i="50"/>
  <c r="H31" i="50"/>
  <c r="G31" i="50"/>
  <c r="K30" i="50"/>
  <c r="J30" i="50"/>
  <c r="H30" i="50"/>
  <c r="G30" i="50"/>
  <c r="K29" i="50"/>
  <c r="J29" i="50"/>
  <c r="H29" i="50"/>
  <c r="G29" i="50"/>
  <c r="K28" i="50"/>
  <c r="J28" i="50"/>
  <c r="H28" i="50"/>
  <c r="G28" i="50"/>
  <c r="K27" i="50"/>
  <c r="J27" i="50"/>
  <c r="H27" i="50"/>
  <c r="G27" i="50"/>
  <c r="J26" i="50"/>
  <c r="H26" i="50"/>
  <c r="G26" i="50"/>
  <c r="K25" i="50"/>
  <c r="J25" i="50"/>
  <c r="H25" i="50"/>
  <c r="G25" i="50"/>
  <c r="K24" i="50"/>
  <c r="J24" i="50"/>
  <c r="H24" i="50"/>
  <c r="G24" i="50"/>
  <c r="J23" i="50"/>
  <c r="G23" i="50"/>
  <c r="K22" i="50"/>
  <c r="J22" i="50"/>
  <c r="H22" i="50"/>
  <c r="G22" i="50"/>
  <c r="K21" i="50"/>
  <c r="J21" i="50"/>
  <c r="H21" i="50"/>
  <c r="G21" i="50"/>
  <c r="I20" i="50"/>
  <c r="F20" i="50"/>
  <c r="E20" i="50"/>
  <c r="D20" i="50"/>
  <c r="C20" i="50"/>
  <c r="K19" i="50"/>
  <c r="J19" i="50"/>
  <c r="H19" i="50"/>
  <c r="G19" i="50"/>
  <c r="K18" i="50"/>
  <c r="J18" i="50"/>
  <c r="H18" i="50"/>
  <c r="G18" i="50"/>
  <c r="K17" i="50"/>
  <c r="J17" i="50"/>
  <c r="H17" i="50"/>
  <c r="G17" i="50"/>
  <c r="K16" i="50"/>
  <c r="J16" i="50"/>
  <c r="H16" i="50"/>
  <c r="G16" i="50"/>
  <c r="K15" i="50"/>
  <c r="J15" i="50"/>
  <c r="H15" i="50"/>
  <c r="G15" i="50"/>
  <c r="I14" i="50"/>
  <c r="I13" i="50" s="1"/>
  <c r="I8" i="50" s="1"/>
  <c r="F14" i="50"/>
  <c r="F13" i="50" s="1"/>
  <c r="E14" i="50"/>
  <c r="D14" i="50"/>
  <c r="D13" i="50" s="1"/>
  <c r="D8" i="50" s="1"/>
  <c r="C14" i="50"/>
  <c r="C13" i="50" s="1"/>
  <c r="C8" i="50" s="1"/>
  <c r="K12" i="50"/>
  <c r="J12" i="50"/>
  <c r="H12" i="50"/>
  <c r="G12" i="50"/>
  <c r="K11" i="50"/>
  <c r="J11" i="50"/>
  <c r="H11" i="50"/>
  <c r="G11" i="50"/>
  <c r="K10" i="50"/>
  <c r="J10" i="50"/>
  <c r="H10" i="50"/>
  <c r="G10" i="50"/>
  <c r="K9" i="50"/>
  <c r="J9" i="50"/>
  <c r="H9" i="50"/>
  <c r="G9" i="50"/>
  <c r="D38" i="50" l="1"/>
  <c r="C38" i="50"/>
  <c r="G81" i="50"/>
  <c r="C39" i="50"/>
  <c r="C74" i="50" s="1"/>
  <c r="C89" i="50" s="1"/>
  <c r="J35" i="50"/>
  <c r="H81" i="50"/>
  <c r="E39" i="50"/>
  <c r="D39" i="50"/>
  <c r="D74" i="50" s="1"/>
  <c r="D89" i="50" s="1"/>
  <c r="K53" i="50"/>
  <c r="H51" i="50"/>
  <c r="K14" i="50"/>
  <c r="H14" i="50"/>
  <c r="G14" i="50"/>
  <c r="G13" i="50" s="1"/>
  <c r="G8" i="50" s="1"/>
  <c r="K81" i="50"/>
  <c r="I39" i="50"/>
  <c r="J53" i="50"/>
  <c r="J51" i="50"/>
  <c r="J40" i="50"/>
  <c r="J20" i="50"/>
  <c r="I38" i="50"/>
  <c r="K20" i="50"/>
  <c r="J13" i="50"/>
  <c r="J8" i="50" s="1"/>
  <c r="J14" i="50"/>
  <c r="G88" i="50"/>
  <c r="G53" i="50"/>
  <c r="H40" i="50"/>
  <c r="G20" i="50"/>
  <c r="K88" i="50"/>
  <c r="H88" i="50"/>
  <c r="K13" i="50"/>
  <c r="K51" i="50"/>
  <c r="F8" i="50"/>
  <c r="E13" i="50"/>
  <c r="E8" i="50" s="1"/>
  <c r="E38" i="50" s="1"/>
  <c r="K35" i="50"/>
  <c r="K40" i="50"/>
  <c r="H53" i="50"/>
  <c r="H20" i="50"/>
  <c r="F39" i="50"/>
  <c r="G51" i="50"/>
  <c r="J81" i="50"/>
  <c r="J88" i="50" s="1"/>
  <c r="G35" i="50"/>
  <c r="G40" i="50"/>
  <c r="E74" i="50" l="1"/>
  <c r="E89" i="50" s="1"/>
  <c r="I74" i="50"/>
  <c r="I89" i="50" s="1"/>
  <c r="J39" i="50"/>
  <c r="K8" i="50"/>
  <c r="H8" i="50"/>
  <c r="F38" i="50"/>
  <c r="H39" i="50"/>
  <c r="G39" i="50"/>
  <c r="K39" i="50"/>
  <c r="H13" i="50"/>
  <c r="J38" i="50" l="1"/>
  <c r="J74" i="50" s="1"/>
  <c r="J89" i="50" s="1"/>
  <c r="F74" i="50"/>
  <c r="H38" i="50"/>
  <c r="G38" i="50"/>
  <c r="G74" i="50" s="1"/>
  <c r="G89" i="50" s="1"/>
  <c r="K38" i="50"/>
  <c r="H74" i="50" l="1"/>
  <c r="F89" i="50"/>
  <c r="K74" i="50"/>
  <c r="K89" i="50" l="1"/>
  <c r="H89" i="50"/>
</calcChain>
</file>

<file path=xl/sharedStrings.xml><?xml version="1.0" encoding="utf-8"?>
<sst xmlns="http://schemas.openxmlformats.org/spreadsheetml/2006/main" count="99" uniqueCount="94">
  <si>
    <t>Відхилення  фактичних надходжень до затверджених показників</t>
  </si>
  <si>
    <t>+ ; -</t>
  </si>
  <si>
    <t>%</t>
  </si>
  <si>
    <t xml:space="preserve">Податкові надходження </t>
  </si>
  <si>
    <t>Податок та збір на доходи фізичних осіб</t>
  </si>
  <si>
    <t>Податок на прибуток</t>
  </si>
  <si>
    <t>Місцеві податки і збори</t>
  </si>
  <si>
    <t>Податок на майно</t>
  </si>
  <si>
    <t>- податок на нерухоме майно</t>
  </si>
  <si>
    <t>- плата за землю</t>
  </si>
  <si>
    <t xml:space="preserve">- транспортний податок </t>
  </si>
  <si>
    <t>Туристичний збір</t>
  </si>
  <si>
    <t>Єдиний податок</t>
  </si>
  <si>
    <t>Екологічний податок</t>
  </si>
  <si>
    <t xml:space="preserve">Неподаткові надходження </t>
  </si>
  <si>
    <t>Інші надходження</t>
  </si>
  <si>
    <t>Адміністративні штрафи та інші санкції</t>
  </si>
  <si>
    <t>Державне мито</t>
  </si>
  <si>
    <t>Доходи від операцій з капіталом</t>
  </si>
  <si>
    <t>Кошти від реалізації безхазяйного майна</t>
  </si>
  <si>
    <t>Разом доходів загального фонду</t>
  </si>
  <si>
    <t>Офіційні трансферти</t>
  </si>
  <si>
    <t>Освітня субвенція з державного бюджету місцевим бюджетам</t>
  </si>
  <si>
    <t>Медична субвенція з державного бюджету місцевим бюджетам</t>
  </si>
  <si>
    <t>Власні надходження бюджетних установ і організацій</t>
  </si>
  <si>
    <t>Бюджет розвитку</t>
  </si>
  <si>
    <t>Кошти від продажу землі</t>
  </si>
  <si>
    <t>Всього доходів</t>
  </si>
  <si>
    <t>Грошові стягнення за шкоду, заподіяну порушенням законодавства про охорону навколишнього природного середовища внаслідок господарської та іншої діяльності</t>
  </si>
  <si>
    <t xml:space="preserve">Адміністративний збір за  державну реєстрацію речових прав на нерухоме майно та їх обтяжень </t>
  </si>
  <si>
    <t>Надходження коштів пайової участі у розвитку інфраструктури населеного пункту</t>
  </si>
  <si>
    <t>Адмiнiстративнi штрафи та штрафнi санкцiї за порушення законодавства у сферi виробництва та обiгу алкогольних напоїв та тютюнових виробiв</t>
  </si>
  <si>
    <t>Адмiнiстративний збiр за проведення державної реєстрацiї юридичних осiб, фiзичних осiб — пiдприємцiв та громадських формувань</t>
  </si>
  <si>
    <t>Плата за розмiщення тимчасово вiльних коштiв мiсцевих бюджетiв</t>
  </si>
  <si>
    <t xml:space="preserve"> </t>
  </si>
  <si>
    <t>Всього доходів загального фонду</t>
  </si>
  <si>
    <t>Разом доходів спеціального фонду</t>
  </si>
  <si>
    <t>Код бюджетної класифікації доходів</t>
  </si>
  <si>
    <t>Найменування</t>
  </si>
  <si>
    <t>Кошти за шкоду, що заподіяна на земельних ділянках державної та комунальної власності, які не надані у користування та не передані у власність, внаслідок їх самовільного зайняття, використання не за цільовим призначенням, зняття ґрунтового покриву (родючого шару ґрунту) без спеціального дозволу; відшкодування збитків за погіршення якості ґрунтового покриву тощо та за неодержання доходів у зв'язку з тимчасовим невикористанням земельних ділянок</t>
  </si>
  <si>
    <t xml:space="preserve">Кошти від відчуження майна, що перебуває в ком. власності </t>
  </si>
  <si>
    <t xml:space="preserve">Субвенції  з державного бюджету місцевим бюджетам      </t>
  </si>
  <si>
    <t xml:space="preserve">Субвенції з місцевих бюджетів іншим  місцевим бюджетам      </t>
  </si>
  <si>
    <t xml:space="preserve">Субвенція з місцевого бюджету на надання пільг та житлових субсидій населенню на оплату електроенергії, природного газу, послуг тепло-, водопостачання і водовідведення, квартирної плати (утримання будинків і споруд та прибудинкових територій), управління багатоквартирним будинком, вивезення побутового сміття та рідких нечистот за рахунок відповідної субвенції з державного бюджету </t>
  </si>
  <si>
    <t>Інші субвенцiї з місцевого бюджету</t>
  </si>
  <si>
    <t>Субвенція з місцевого бюджету на відшкодування вартості лікарських засобів для лікування окремих захворювань за рахунок відповідної субвенції з державного бюджету</t>
  </si>
  <si>
    <t>Субвенція з місцевого бюджету на здійснення переданих видатків у сфері охорони здоров'я за рахунок коштів медичної субвенції</t>
  </si>
  <si>
    <t>Субвенція з державного бюджету місцевим бюджетам на фінансування заходів соціально-економічної компенсації ризику населення, яке проживає на території зони спостереження</t>
  </si>
  <si>
    <t>Субвенція з місцевого бюджету на надання державної підтримки особам з особливими освітніми потребами за рахунок відповідної субвенції з державного бюджету</t>
  </si>
  <si>
    <t>Субвенція з місцевого бюджету на фінансування заходів соціально-економічної компенсації ризику населення, яке проживає на території зони спостереження, за рахунок відповідної субвенції з державного бюджету</t>
  </si>
  <si>
    <t>Субвенція з місцевого бюджету на здійснення заходів щодо соціально-економічного розвитку окремих територій за рахунок відповідної субвенції з державного бюджету</t>
  </si>
  <si>
    <t>Субвенція з місцевого бюджету за рахунок залишку коштів освітньої субвенції, що утворився на початок бюджетного періоду</t>
  </si>
  <si>
    <t>Субвенція з місцевого бюджету на забезпечення якісної, сучасної та доступної загальної середньої освіти "Нова українська школа" за рахунок відповідної субвенції з державного бюджету</t>
  </si>
  <si>
    <t>Субвенція з державного бюджету місцевим бюджетам на здійснення заходів щодо соціально-економічного розвитку окремих територій</t>
  </si>
  <si>
    <t xml:space="preserve">Частина чистого прибутку (доходу) комунальних унітарних підприємств та їх об'єднань, що вилучається до бюджету </t>
  </si>
  <si>
    <t>Плата за надання інших адміністративних послуг</t>
  </si>
  <si>
    <t>Надходження коштів від Державного фонду дорогоцінних металів і дорогоцінного каміння  </t>
  </si>
  <si>
    <t>Відсотки за користування довгостроковим кредитом, що надається з місцевих бюджетів молодим сім'ям та одиноким молодим громадянам на будівництво (реконструкцію) та придбання житла </t>
  </si>
  <si>
    <t>Надходження від орендної плати за користування цілісним майновим комплексом та іншим майном, що перебуває в комунальній власності </t>
  </si>
  <si>
    <t>Субвенція  з місцевого бюджету на здійснення заходів щодо соціально-економічного розвитку окремих територій за рахунок залишку коштів відповідної субвенції з державного бюджету, що утворився на початок бюджетного періоду</t>
  </si>
  <si>
    <t>Внутрішні податки на товари та послуги (акцизний податок)</t>
  </si>
  <si>
    <t>Субвенція з місцевого бюджету на здійснення переданих видатків у сфері освіти за рахунок коштів освітньої субвенції</t>
  </si>
  <si>
    <t>Субвенція з державного бюджету місцевим бюджетам на формування інфраструктури об'єднаних територіальних громад</t>
  </si>
  <si>
    <t>Субвенція з місцевого бюджету на реалізацію заходів, спрямованих на підвищення якості освіти за рахунок відповідної субвенції з державного бюджету</t>
  </si>
  <si>
    <t>Субвенція з місцевого бюджету на будівництво мультифункціональних майданчиків для занять ігровими видами спорту за рахунок відповідної субвенції з державного бюджету</t>
  </si>
  <si>
    <t>Субвенція з місцевого бюджету на проектні, будівельно-ремонтні роботи, придбання житла та приміщень для розвитку сімейних та інших форм виховання, наближених до сімейних, та забезпечення житлом дітей-сиріт, дітей, позбавлених батьківського піклування, осіб з їх числа за рахунок відповідної субвенції з державного бюджету</t>
  </si>
  <si>
    <t>Дотація з місцевого бюджету на здійснення переданих з державного бюджету видатків з утримання закладів освіти та охорони здоров'я за рахунок відповідної додаткової дотації з державного бюджету</t>
  </si>
  <si>
    <t>Дотації з місцевих бюджетів іншим місцевим бюджетам</t>
  </si>
  <si>
    <t>Субвенція з місцевого бюджету на здійснення підтримки окремих закладів та заходів у системі охорони здоров'я за рахунок відповідної субвенції з державного бюджету</t>
  </si>
  <si>
    <t>Субвенція з місцевого бюджету за рахунок залишку коштів субвенції на надання державної підтримки особам з особливими потребами, що утворився на початок бюджетного періоду</t>
  </si>
  <si>
    <t>Субвенція з місцевого бюджету на проведення виборів депутатів місцевих рад та сільських, селищних, міських голів, за рахунок відповідної субвенції з державного бюджету</t>
  </si>
  <si>
    <t>Субвенція з місцевого бюджету на здійснення доплат медичним та іншим працівникам закладів охорони здоров'я за рахунок відповідної субвенції з державного бюджету</t>
  </si>
  <si>
    <t>Надходження коштів з рахунків виборчих фондів  </t>
  </si>
  <si>
    <t>Бюджет                         на 2021 р.</t>
  </si>
  <si>
    <t xml:space="preserve">Рентна плата та плата за використання інших природних ресурсів </t>
  </si>
  <si>
    <t>Начальник відділу доходів бюджету та фінансів підприємств комунальної власності                                                                         Олена ХАНДУЧКА</t>
  </si>
  <si>
    <t>Надходження коштів від відшкодування втрат сільськогосподарського і лісогосподарського виробництва  </t>
  </si>
  <si>
    <t>Відхилення фактичних надходжень на звітну дату 2021 року до фактичних надходжень     у 2020 році</t>
  </si>
  <si>
    <t>Субвенція з державного бюджету місцевим бюджетам на розвиток мережі центрів надання адміністративних послуг</t>
  </si>
  <si>
    <t>Кошти гарантійного та реєстраційного внесків, що визначені Законом України "Про оренду державного та комунального майна", які підлягають перерахуванню оператором електронного майданчика до відповідного бюджету</t>
  </si>
  <si>
    <t>Субвенція з державного бюджету місцевим бюджетам на реалізацію заходів, спрямованих на підвищення доступності широкосмугового доступу до Інтернету в сільській місцевості</t>
  </si>
  <si>
    <t>Субвенція з місцевого бюджету на виплату грошової компенсації за належні для отримання жилі приміщення для внутрішньо переміщених осіб, які захищали незалежність, суверенітет та територіальну цілісність України і брали безпосередню участь в антитерористичній операції, забезпеченні її проведення, перебуваючи безпосередньо в районах антитерористичної операції у період її проведення, та визнані інвалідами війни III групи відповідно до пунктів 11 - 14 частини другої статті 7 або учасниками бойових дій відповідно до пунктів 19 - 20 частини першої статті 6 Закону України "Про статус ветеранів війни, гарантії їх соціального захисту", та які потребують поліпшення житлових умов за рахунок відповідної субвенції з державного бюджету</t>
  </si>
  <si>
    <t xml:space="preserve">                                               Аналіз</t>
  </si>
  <si>
    <t xml:space="preserve">                              виконання  розпису доходів  бюджету Вараської міської  територіальної громади</t>
  </si>
  <si>
    <t>Субвенція з державного бюджету місцевим бюджетам на створення мережі спеціалізованих служб підтримки осіб, які постраждали від домашнього насильства та/або насильства за ознакою статі</t>
  </si>
  <si>
    <t xml:space="preserve">Субвенція з державного бюджету місцевим бюджетам на фінансування заходів соціально-економічної компенсації ризику населення, яке проживає на території зони спостереження  </t>
  </si>
  <si>
    <t>Субвенція з місцевого бюджету на виплату грошової компенсації за належні для отримання жилі приміщення для сімей загиблих осіб, визначених абзацами 5 - 8 пункту 1 статті 10 Закону України "Про статус ветеранів війни, гарантії їх соціального захисту", для осіб з інвалідністю I - II групи, яка настала внаслідок поранення, контузії, каліцтва або захворювання, одержаних під час безпосередньої участі в антитерористичній операції, забезпеченні її проведення, визначених пунктами 11 - 14 частини другої статті 7 Закону України "Про статус ветеранів війни, гарантії їх соціального захисту", та які потребують поліпшення житлових умов за рахунок відповідної субвенції з державного бюджету</t>
  </si>
  <si>
    <t xml:space="preserve"> Фактичні надходження до бюджету станом  на 01.01.2021 р.</t>
  </si>
  <si>
    <t xml:space="preserve">Затверджено розписом станом на  01.01.2022 р.                             </t>
  </si>
  <si>
    <t>Бюджет                                 на 2021 р.                       зі змінами</t>
  </si>
  <si>
    <t>Субвенція з державного бюджету місцевим бюджетам на розвиток комунальної інфраструктури, у томц числі на придбання комунальної техніки</t>
  </si>
  <si>
    <r>
      <t xml:space="preserve">                                                                                                                                                     01 січня  2022  року                                                                                        </t>
    </r>
    <r>
      <rPr>
        <sz val="16"/>
        <rFont val="Times New Roman"/>
        <family val="1"/>
        <charset val="204"/>
      </rPr>
      <t xml:space="preserve"> тис.грн.     </t>
    </r>
    <r>
      <rPr>
        <b/>
        <sz val="16"/>
        <rFont val="Times New Roman"/>
        <family val="1"/>
        <charset val="204"/>
      </rPr>
      <t xml:space="preserve">                                                                                                  </t>
    </r>
  </si>
  <si>
    <t xml:space="preserve"> Фактичні надходження до бюджету станом  на 01.01.2022 р.</t>
  </si>
  <si>
    <t>Субвенція з місцевого бюджету на погашення заборгованості з різниці в тарифах, що підлягає урегулюванню згідно із Законом України "Про заходи, спрямовані на врегулювання заборгованості теплопостачальних та теплогенеруючих організацій та підприємств централізованого водопостачання і водовідведення" за рахунок відповідної субвенції з державного бюджету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</si>
</sst>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.0"/>
    <numFmt numFmtId="165" formatCode="0.0%"/>
    <numFmt numFmtId="166" formatCode="#,##0.0"/>
  </numFmts>
  <fonts count="44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sz val="14"/>
      <name val="Times New Roman"/>
      <family val="1"/>
      <charset val="204"/>
    </font>
    <font>
      <sz val="16"/>
      <name val="Times New Roman"/>
      <family val="1"/>
      <charset val="204"/>
    </font>
    <font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6"/>
      <name val="Times New Roman"/>
      <family val="1"/>
      <charset val="204"/>
    </font>
    <font>
      <i/>
      <sz val="14"/>
      <name val="Times New Roman"/>
      <family val="1"/>
      <charset val="204"/>
    </font>
    <font>
      <i/>
      <sz val="14"/>
      <color indexed="8"/>
      <name val="Times New Roman"/>
      <family val="1"/>
      <charset val="204"/>
    </font>
    <font>
      <sz val="14"/>
      <name val="Arial Cyr"/>
      <charset val="204"/>
    </font>
    <font>
      <sz val="14"/>
      <color theme="1"/>
      <name val="Times New Roman"/>
      <family val="1"/>
      <charset val="204"/>
    </font>
    <font>
      <b/>
      <sz val="16"/>
      <color indexed="8"/>
      <name val="Times New Roman"/>
      <family val="1"/>
      <charset val="204"/>
    </font>
    <font>
      <sz val="15"/>
      <name val="Cambria"/>
      <family val="1"/>
      <charset val="204"/>
      <scheme val="major"/>
    </font>
    <font>
      <b/>
      <sz val="16"/>
      <name val="Cambria"/>
      <family val="1"/>
      <charset val="204"/>
      <scheme val="major"/>
    </font>
    <font>
      <sz val="16"/>
      <name val="Cambria"/>
      <family val="1"/>
      <charset val="204"/>
      <scheme val="major"/>
    </font>
    <font>
      <b/>
      <i/>
      <sz val="16"/>
      <name val="Cambria"/>
      <family val="1"/>
      <charset val="204"/>
      <scheme val="major"/>
    </font>
    <font>
      <b/>
      <sz val="18"/>
      <name val="Times New Roman"/>
      <family val="1"/>
      <charset val="204"/>
    </font>
    <font>
      <sz val="18"/>
      <name val="Times New Roman"/>
      <family val="1"/>
      <charset val="204"/>
    </font>
    <font>
      <b/>
      <sz val="10"/>
      <name val="Times New Roman"/>
      <family val="1"/>
      <charset val="204"/>
    </font>
    <font>
      <sz val="8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b/>
      <sz val="18"/>
      <color indexed="8"/>
      <name val="Times New Roman"/>
      <family val="1"/>
      <charset val="204"/>
    </font>
    <font>
      <b/>
      <sz val="15.5"/>
      <color indexed="8"/>
      <name val="Cambria"/>
      <family val="1"/>
      <charset val="204"/>
      <scheme val="major"/>
    </font>
    <font>
      <b/>
      <sz val="15.5"/>
      <name val="Cambria"/>
      <family val="1"/>
      <charset val="204"/>
      <scheme val="major"/>
    </font>
    <font>
      <sz val="15.5"/>
      <name val="Times New Roman"/>
      <family val="1"/>
      <charset val="204"/>
    </font>
    <font>
      <sz val="15.5"/>
      <name val="Cambria"/>
      <family val="1"/>
      <charset val="204"/>
      <scheme val="major"/>
    </font>
    <font>
      <sz val="15.5"/>
      <color indexed="8"/>
      <name val="Times New Roman"/>
      <family val="1"/>
      <charset val="204"/>
    </font>
    <font>
      <sz val="15.5"/>
      <color theme="3" tint="-0.499984740745262"/>
      <name val="Times New Roman"/>
      <family val="1"/>
      <charset val="204"/>
    </font>
    <font>
      <b/>
      <sz val="15.5"/>
      <color indexed="8"/>
      <name val="Times New Roman"/>
      <family val="1"/>
      <charset val="204"/>
    </font>
    <font>
      <sz val="15.5"/>
      <color indexed="8"/>
      <name val="Cambria"/>
      <family val="1"/>
      <charset val="204"/>
      <scheme val="major"/>
    </font>
    <font>
      <sz val="15.5"/>
      <color theme="1"/>
      <name val="Times New Roman"/>
      <family val="1"/>
      <charset val="204"/>
    </font>
    <font>
      <sz val="15.5"/>
      <color theme="1"/>
      <name val="Cambria"/>
      <family val="1"/>
      <charset val="204"/>
      <scheme val="major"/>
    </font>
    <font>
      <sz val="13.5"/>
      <name val="Cambria"/>
      <family val="1"/>
      <charset val="204"/>
      <scheme val="major"/>
    </font>
    <font>
      <sz val="13.5"/>
      <color theme="1"/>
      <name val="Cambria"/>
      <family val="1"/>
      <charset val="204"/>
      <scheme val="major"/>
    </font>
    <font>
      <b/>
      <sz val="15"/>
      <color indexed="8"/>
      <name val="Cambria"/>
      <family val="1"/>
      <charset val="204"/>
      <scheme val="major"/>
    </font>
    <font>
      <sz val="15"/>
      <color theme="1"/>
      <name val="Cambria"/>
      <family val="1"/>
      <charset val="204"/>
      <scheme val="major"/>
    </font>
    <font>
      <sz val="14"/>
      <color rgb="FF000000"/>
      <name val="Times New Roman"/>
      <family val="1"/>
      <charset val="204"/>
    </font>
    <font>
      <b/>
      <sz val="15.5"/>
      <name val="Times New Roman"/>
      <family val="1"/>
      <charset val="204"/>
    </font>
    <font>
      <b/>
      <sz val="16.5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9"/>
      <name val="Times New Roman"/>
      <family val="1"/>
      <charset val="204"/>
    </font>
    <font>
      <sz val="14"/>
      <color indexed="8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DFEDEF"/>
        <bgColor indexed="64"/>
      </patternFill>
    </fill>
  </fills>
  <borders count="25">
    <border>
      <left/>
      <right/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9" fontId="41" fillId="0" borderId="0" applyFont="0" applyFill="0" applyBorder="0" applyAlignment="0" applyProtection="0"/>
  </cellStyleXfs>
  <cellXfs count="173">
    <xf numFmtId="0" fontId="0" fillId="0" borderId="0" xfId="0"/>
    <xf numFmtId="0" fontId="1" fillId="0" borderId="0" xfId="1"/>
    <xf numFmtId="0" fontId="3" fillId="0" borderId="0" xfId="1" applyFont="1"/>
    <xf numFmtId="0" fontId="11" fillId="0" borderId="0" xfId="1" applyFont="1"/>
    <xf numFmtId="0" fontId="11" fillId="0" borderId="0" xfId="1" applyFont="1" applyFill="1"/>
    <xf numFmtId="0" fontId="6" fillId="0" borderId="0" xfId="1" applyFont="1"/>
    <xf numFmtId="0" fontId="9" fillId="0" borderId="0" xfId="1" applyFont="1" applyBorder="1"/>
    <xf numFmtId="4" fontId="10" fillId="0" borderId="0" xfId="1" applyNumberFormat="1" applyFont="1" applyFill="1" applyBorder="1" applyAlignment="1">
      <alignment horizontal="right"/>
    </xf>
    <xf numFmtId="4" fontId="10" fillId="0" borderId="0" xfId="1" applyNumberFormat="1" applyFont="1" applyFill="1" applyBorder="1"/>
    <xf numFmtId="4" fontId="9" fillId="3" borderId="0" xfId="1" applyNumberFormat="1" applyFont="1" applyFill="1" applyBorder="1"/>
    <xf numFmtId="0" fontId="3" fillId="0" borderId="17" xfId="1" applyFont="1" applyBorder="1"/>
    <xf numFmtId="0" fontId="8" fillId="4" borderId="20" xfId="1" applyFont="1" applyFill="1" applyBorder="1" applyAlignment="1">
      <alignment horizontal="left"/>
    </xf>
    <xf numFmtId="49" fontId="2" fillId="0" borderId="12" xfId="1" applyNumberFormat="1" applyFont="1" applyBorder="1" applyAlignment="1">
      <alignment horizontal="centerContinuous" vertical="center"/>
    </xf>
    <xf numFmtId="0" fontId="2" fillId="0" borderId="16" xfId="1" applyFont="1" applyBorder="1" applyAlignment="1">
      <alignment horizontal="centerContinuous" vertical="center"/>
    </xf>
    <xf numFmtId="0" fontId="16" fillId="4" borderId="8" xfId="1" applyFont="1" applyFill="1" applyBorder="1" applyAlignment="1">
      <alignment horizontal="center"/>
    </xf>
    <xf numFmtId="0" fontId="16" fillId="0" borderId="1" xfId="1" applyFont="1" applyBorder="1" applyAlignment="1">
      <alignment horizontal="center"/>
    </xf>
    <xf numFmtId="0" fontId="16" fillId="0" borderId="1" xfId="1" applyFont="1" applyFill="1" applyBorder="1" applyAlignment="1">
      <alignment horizontal="center"/>
    </xf>
    <xf numFmtId="0" fontId="15" fillId="0" borderId="1" xfId="1" applyFont="1" applyFill="1" applyBorder="1" applyAlignment="1">
      <alignment horizontal="center"/>
    </xf>
    <xf numFmtId="0" fontId="16" fillId="4" borderId="1" xfId="1" applyFont="1" applyFill="1" applyBorder="1" applyAlignment="1">
      <alignment horizontal="center"/>
    </xf>
    <xf numFmtId="0" fontId="15" fillId="0" borderId="1" xfId="1" applyFont="1" applyBorder="1" applyAlignment="1">
      <alignment horizontal="center"/>
    </xf>
    <xf numFmtId="0" fontId="16" fillId="5" borderId="1" xfId="1" applyFont="1" applyFill="1" applyBorder="1" applyAlignment="1">
      <alignment horizontal="center"/>
    </xf>
    <xf numFmtId="0" fontId="17" fillId="4" borderId="19" xfId="1" applyFont="1" applyFill="1" applyBorder="1"/>
    <xf numFmtId="0" fontId="21" fillId="2" borderId="2" xfId="1" applyFont="1" applyFill="1" applyBorder="1" applyAlignment="1">
      <alignment horizontal="center"/>
    </xf>
    <xf numFmtId="0" fontId="21" fillId="2" borderId="24" xfId="1" applyFont="1" applyFill="1" applyBorder="1" applyAlignment="1">
      <alignment horizontal="center"/>
    </xf>
    <xf numFmtId="0" fontId="22" fillId="0" borderId="12" xfId="0" applyFont="1" applyBorder="1" applyAlignment="1">
      <alignment horizontal="center"/>
    </xf>
    <xf numFmtId="0" fontId="21" fillId="2" borderId="3" xfId="1" applyFont="1" applyFill="1" applyBorder="1" applyAlignment="1">
      <alignment horizontal="center"/>
    </xf>
    <xf numFmtId="0" fontId="21" fillId="2" borderId="14" xfId="1" applyFont="1" applyFill="1" applyBorder="1" applyAlignment="1">
      <alignment horizontal="centerContinuous"/>
    </xf>
    <xf numFmtId="0" fontId="21" fillId="2" borderId="15" xfId="1" applyFont="1" applyFill="1" applyBorder="1" applyAlignment="1">
      <alignment horizontal="centerContinuous"/>
    </xf>
    <xf numFmtId="0" fontId="21" fillId="2" borderId="0" xfId="1" applyFont="1" applyFill="1" applyBorder="1" applyAlignment="1">
      <alignment horizontal="centerContinuous"/>
    </xf>
    <xf numFmtId="0" fontId="21" fillId="2" borderId="5" xfId="1" applyFont="1" applyFill="1" applyBorder="1" applyAlignment="1">
      <alignment horizontal="centerContinuous"/>
    </xf>
    <xf numFmtId="0" fontId="5" fillId="0" borderId="6" xfId="1" applyFont="1" applyBorder="1" applyAlignment="1">
      <alignment wrapText="1"/>
    </xf>
    <xf numFmtId="0" fontId="23" fillId="4" borderId="9" xfId="1" applyFont="1" applyFill="1" applyBorder="1" applyAlignment="1">
      <alignment horizontal="left" wrapText="1"/>
    </xf>
    <xf numFmtId="0" fontId="5" fillId="0" borderId="6" xfId="1" applyFont="1" applyBorder="1" applyAlignment="1" applyProtection="1">
      <protection locked="0"/>
    </xf>
    <xf numFmtId="0" fontId="5" fillId="0" borderId="6" xfId="1" applyFont="1" applyFill="1" applyBorder="1" applyAlignment="1" applyProtection="1">
      <alignment wrapText="1"/>
      <protection locked="0"/>
    </xf>
    <xf numFmtId="0" fontId="13" fillId="0" borderId="6" xfId="1" applyFont="1" applyFill="1" applyBorder="1" applyAlignment="1">
      <alignment horizontal="left" wrapText="1"/>
    </xf>
    <xf numFmtId="0" fontId="13" fillId="4" borderId="6" xfId="1" applyFont="1" applyFill="1" applyBorder="1" applyAlignment="1">
      <alignment horizontal="left" wrapText="1"/>
    </xf>
    <xf numFmtId="166" fontId="24" fillId="4" borderId="9" xfId="1" applyNumberFormat="1" applyFont="1" applyFill="1" applyBorder="1" applyAlignment="1">
      <alignment wrapText="1"/>
    </xf>
    <xf numFmtId="166" fontId="24" fillId="4" borderId="9" xfId="1" applyNumberFormat="1" applyFont="1" applyFill="1" applyBorder="1" applyAlignment="1">
      <alignment horizontal="right" wrapText="1"/>
    </xf>
    <xf numFmtId="165" fontId="25" fillId="4" borderId="6" xfId="1" applyNumberFormat="1" applyFont="1" applyFill="1" applyBorder="1"/>
    <xf numFmtId="165" fontId="25" fillId="4" borderId="11" xfId="1" applyNumberFormat="1" applyFont="1" applyFill="1" applyBorder="1"/>
    <xf numFmtId="166" fontId="26" fillId="0" borderId="6" xfId="1" applyNumberFormat="1" applyFont="1" applyBorder="1" applyAlignment="1" applyProtection="1">
      <protection locked="0"/>
    </xf>
    <xf numFmtId="166" fontId="27" fillId="3" borderId="6" xfId="1" applyNumberFormat="1" applyFont="1" applyFill="1" applyBorder="1" applyAlignment="1">
      <alignment horizontal="right"/>
    </xf>
    <xf numFmtId="165" fontId="27" fillId="3" borderId="6" xfId="1" applyNumberFormat="1" applyFont="1" applyFill="1" applyBorder="1"/>
    <xf numFmtId="166" fontId="27" fillId="0" borderId="6" xfId="1" applyNumberFormat="1" applyFont="1" applyBorder="1"/>
    <xf numFmtId="165" fontId="27" fillId="3" borderId="7" xfId="1" applyNumberFormat="1" applyFont="1" applyFill="1" applyBorder="1"/>
    <xf numFmtId="164" fontId="26" fillId="0" borderId="6" xfId="1" applyNumberFormat="1" applyFont="1" applyFill="1" applyBorder="1" applyAlignment="1" applyProtection="1">
      <alignment wrapText="1"/>
      <protection locked="0"/>
    </xf>
    <xf numFmtId="166" fontId="27" fillId="0" borderId="6" xfId="1" applyNumberFormat="1" applyFont="1" applyBorder="1" applyAlignment="1" applyProtection="1">
      <alignment horizontal="right"/>
      <protection locked="0"/>
    </xf>
    <xf numFmtId="166" fontId="27" fillId="0" borderId="6" xfId="1" applyNumberFormat="1" applyFont="1" applyFill="1" applyBorder="1" applyProtection="1">
      <protection locked="0"/>
    </xf>
    <xf numFmtId="166" fontId="25" fillId="0" borderId="6" xfId="1" applyNumberFormat="1" applyFont="1" applyFill="1" applyBorder="1" applyAlignment="1" applyProtection="1">
      <protection locked="0"/>
    </xf>
    <xf numFmtId="166" fontId="25" fillId="0" borderId="6" xfId="1" applyNumberFormat="1" applyFont="1" applyFill="1" applyBorder="1" applyProtection="1">
      <protection locked="0"/>
    </xf>
    <xf numFmtId="166" fontId="25" fillId="4" borderId="6" xfId="1" applyNumberFormat="1" applyFont="1" applyFill="1" applyBorder="1" applyProtection="1">
      <protection locked="0"/>
    </xf>
    <xf numFmtId="166" fontId="25" fillId="3" borderId="6" xfId="1" applyNumberFormat="1" applyFont="1" applyFill="1" applyBorder="1" applyAlignment="1">
      <alignment horizontal="right"/>
    </xf>
    <xf numFmtId="166" fontId="25" fillId="0" borderId="6" xfId="1" applyNumberFormat="1" applyFont="1" applyBorder="1"/>
    <xf numFmtId="165" fontId="25" fillId="3" borderId="7" xfId="1" applyNumberFormat="1" applyFont="1" applyFill="1" applyBorder="1"/>
    <xf numFmtId="165" fontId="25" fillId="4" borderId="7" xfId="1" applyNumberFormat="1" applyFont="1" applyFill="1" applyBorder="1"/>
    <xf numFmtId="164" fontId="26" fillId="0" borderId="6" xfId="1" applyNumberFormat="1" applyFont="1" applyFill="1" applyBorder="1" applyAlignment="1" applyProtection="1">
      <alignment horizontal="right" wrapText="1"/>
      <protection locked="0"/>
    </xf>
    <xf numFmtId="165" fontId="27" fillId="0" borderId="7" xfId="1" applyNumberFormat="1" applyFont="1" applyBorder="1"/>
    <xf numFmtId="164" fontId="26" fillId="0" borderId="6" xfId="0" applyNumberFormat="1" applyFont="1" applyBorder="1" applyAlignment="1">
      <alignment horizontal="right" wrapText="1"/>
    </xf>
    <xf numFmtId="164" fontId="26" fillId="0" borderId="6" xfId="1" applyNumberFormat="1" applyFont="1" applyBorder="1" applyAlignment="1" applyProtection="1">
      <alignment horizontal="right" wrapText="1"/>
      <protection locked="0"/>
    </xf>
    <xf numFmtId="164" fontId="26" fillId="3" borderId="6" xfId="0" applyNumberFormat="1" applyFont="1" applyFill="1" applyBorder="1" applyAlignment="1" applyProtection="1">
      <alignment horizontal="right" wrapText="1"/>
    </xf>
    <xf numFmtId="164" fontId="28" fillId="0" borderId="6" xfId="1" applyNumberFormat="1" applyFont="1" applyBorder="1" applyAlignment="1" applyProtection="1">
      <alignment horizontal="right" wrapText="1"/>
      <protection locked="0"/>
    </xf>
    <xf numFmtId="164" fontId="29" fillId="0" borderId="6" xfId="0" applyNumberFormat="1" applyFont="1" applyBorder="1" applyAlignment="1" applyProtection="1">
      <alignment horizontal="right" wrapText="1"/>
      <protection locked="0"/>
    </xf>
    <xf numFmtId="164" fontId="26" fillId="0" borderId="6" xfId="1" applyNumberFormat="1" applyFont="1" applyBorder="1" applyAlignment="1" applyProtection="1">
      <alignment horizontal="right"/>
      <protection locked="0"/>
    </xf>
    <xf numFmtId="164" fontId="26" fillId="0" borderId="6" xfId="1" applyNumberFormat="1" applyFont="1" applyBorder="1" applyAlignment="1">
      <alignment horizontal="right"/>
    </xf>
    <xf numFmtId="0" fontId="26" fillId="0" borderId="6" xfId="1" applyFont="1" applyBorder="1" applyAlignment="1">
      <alignment wrapText="1"/>
    </xf>
    <xf numFmtId="166" fontId="25" fillId="0" borderId="6" xfId="1" applyNumberFormat="1" applyFont="1" applyBorder="1" applyAlignment="1" applyProtection="1">
      <alignment horizontal="right"/>
      <protection locked="0"/>
    </xf>
    <xf numFmtId="165" fontId="25" fillId="3" borderId="6" xfId="1" applyNumberFormat="1" applyFont="1" applyFill="1" applyBorder="1"/>
    <xf numFmtId="166" fontId="25" fillId="4" borderId="6" xfId="1" applyNumberFormat="1" applyFont="1" applyFill="1" applyBorder="1" applyAlignment="1" applyProtection="1">
      <alignment horizontal="right"/>
      <protection locked="0"/>
    </xf>
    <xf numFmtId="0" fontId="26" fillId="0" borderId="6" xfId="1" applyFont="1" applyBorder="1" applyAlignment="1">
      <alignment horizontal="right" wrapText="1"/>
    </xf>
    <xf numFmtId="165" fontId="31" fillId="3" borderId="7" xfId="1" applyNumberFormat="1" applyFont="1" applyFill="1" applyBorder="1" applyAlignment="1"/>
    <xf numFmtId="165" fontId="24" fillId="3" borderId="7" xfId="1" applyNumberFormat="1" applyFont="1" applyFill="1" applyBorder="1" applyAlignment="1"/>
    <xf numFmtId="166" fontId="26" fillId="0" borderId="6" xfId="0" applyNumberFormat="1" applyFont="1" applyBorder="1" applyAlignment="1">
      <alignment horizontal="right" wrapText="1"/>
    </xf>
    <xf numFmtId="166" fontId="26" fillId="0" borderId="6" xfId="1" applyNumberFormat="1" applyFont="1" applyBorder="1" applyAlignment="1">
      <alignment horizontal="right" wrapText="1"/>
    </xf>
    <xf numFmtId="166" fontId="26" fillId="0" borderId="6" xfId="1" applyNumberFormat="1" applyFont="1" applyBorder="1" applyAlignment="1" applyProtection="1">
      <alignment horizontal="right" wrapText="1"/>
      <protection locked="0"/>
    </xf>
    <xf numFmtId="0" fontId="33" fillId="0" borderId="6" xfId="0" applyFont="1" applyBorder="1" applyAlignment="1">
      <alignment horizontal="center"/>
    </xf>
    <xf numFmtId="166" fontId="33" fillId="0" borderId="6" xfId="0" applyNumberFormat="1" applyFont="1" applyBorder="1" applyAlignment="1">
      <alignment horizontal="right"/>
    </xf>
    <xf numFmtId="166" fontId="25" fillId="5" borderId="6" xfId="1" applyNumberFormat="1" applyFont="1" applyFill="1" applyBorder="1" applyProtection="1">
      <protection locked="0"/>
    </xf>
    <xf numFmtId="166" fontId="27" fillId="5" borderId="6" xfId="1" applyNumberFormat="1" applyFont="1" applyFill="1" applyBorder="1" applyProtection="1">
      <protection locked="0"/>
    </xf>
    <xf numFmtId="0" fontId="26" fillId="0" borderId="6" xfId="1" applyFont="1" applyFill="1" applyBorder="1" applyAlignment="1">
      <alignment wrapText="1"/>
    </xf>
    <xf numFmtId="164" fontId="26" fillId="0" borderId="6" xfId="1" applyNumberFormat="1" applyFont="1" applyFill="1" applyBorder="1" applyAlignment="1"/>
    <xf numFmtId="166" fontId="27" fillId="0" borderId="6" xfId="1" applyNumberFormat="1" applyFont="1" applyFill="1" applyBorder="1" applyAlignment="1" applyProtection="1">
      <alignment horizontal="right"/>
      <protection locked="0"/>
    </xf>
    <xf numFmtId="166" fontId="25" fillId="4" borderId="20" xfId="1" applyNumberFormat="1" applyFont="1" applyFill="1" applyBorder="1" applyAlignment="1">
      <alignment horizontal="right"/>
    </xf>
    <xf numFmtId="165" fontId="25" fillId="4" borderId="21" xfId="1" applyNumberFormat="1" applyFont="1" applyFill="1" applyBorder="1"/>
    <xf numFmtId="0" fontId="4" fillId="0" borderId="6" xfId="1" applyFont="1" applyBorder="1" applyAlignment="1">
      <alignment horizontal="left" wrapText="1"/>
    </xf>
    <xf numFmtId="165" fontId="25" fillId="4" borderId="20" xfId="1" applyNumberFormat="1" applyFont="1" applyFill="1" applyBorder="1"/>
    <xf numFmtId="0" fontId="12" fillId="0" borderId="6" xfId="0" applyFont="1" applyBorder="1" applyAlignment="1">
      <alignment horizontal="left" wrapText="1"/>
    </xf>
    <xf numFmtId="164" fontId="28" fillId="5" borderId="6" xfId="1" applyNumberFormat="1" applyFont="1" applyFill="1" applyBorder="1" applyAlignment="1">
      <alignment horizontal="right" wrapText="1"/>
    </xf>
    <xf numFmtId="0" fontId="4" fillId="0" borderId="6" xfId="0" applyFont="1" applyBorder="1" applyAlignment="1">
      <alignment wrapText="1"/>
    </xf>
    <xf numFmtId="166" fontId="39" fillId="0" borderId="6" xfId="1" applyNumberFormat="1" applyFont="1" applyBorder="1" applyAlignment="1">
      <alignment horizontal="right" wrapText="1"/>
    </xf>
    <xf numFmtId="0" fontId="40" fillId="0" borderId="6" xfId="1" applyFont="1" applyBorder="1" applyAlignment="1">
      <alignment horizontal="left" wrapText="1"/>
    </xf>
    <xf numFmtId="0" fontId="4" fillId="0" borderId="6" xfId="0" applyFont="1" applyBorder="1" applyAlignment="1">
      <alignment horizontal="left" vertical="top" wrapText="1"/>
    </xf>
    <xf numFmtId="0" fontId="4" fillId="0" borderId="6" xfId="1" applyFont="1" applyBorder="1" applyAlignment="1">
      <alignment horizontal="left" vertical="top" wrapText="1"/>
    </xf>
    <xf numFmtId="166" fontId="27" fillId="5" borderId="6" xfId="1" applyNumberFormat="1" applyFont="1" applyFill="1" applyBorder="1" applyAlignment="1">
      <alignment horizontal="right"/>
    </xf>
    <xf numFmtId="165" fontId="25" fillId="5" borderId="6" xfId="1" applyNumberFormat="1" applyFont="1" applyFill="1" applyBorder="1"/>
    <xf numFmtId="9" fontId="27" fillId="3" borderId="6" xfId="2" applyFont="1" applyFill="1" applyBorder="1"/>
    <xf numFmtId="0" fontId="21" fillId="6" borderId="4" xfId="1" applyFont="1" applyFill="1" applyBorder="1" applyAlignment="1">
      <alignment horizontal="centerContinuous"/>
    </xf>
    <xf numFmtId="166" fontId="24" fillId="6" borderId="9" xfId="1" applyNumberFormat="1" applyFont="1" applyFill="1" applyBorder="1" applyAlignment="1">
      <alignment horizontal="right" wrapText="1"/>
    </xf>
    <xf numFmtId="166" fontId="27" fillId="6" borderId="6" xfId="1" applyNumberFormat="1" applyFont="1" applyFill="1" applyBorder="1" applyAlignment="1" applyProtection="1">
      <alignment horizontal="right"/>
      <protection locked="0"/>
    </xf>
    <xf numFmtId="166" fontId="27" fillId="6" borderId="6" xfId="1" applyNumberFormat="1" applyFont="1" applyFill="1" applyBorder="1" applyProtection="1">
      <protection locked="0"/>
    </xf>
    <xf numFmtId="166" fontId="25" fillId="6" borderId="6" xfId="1" applyNumberFormat="1" applyFont="1" applyFill="1" applyBorder="1" applyProtection="1">
      <protection locked="0"/>
    </xf>
    <xf numFmtId="166" fontId="25" fillId="6" borderId="6" xfId="1" applyNumberFormat="1" applyFont="1" applyFill="1" applyBorder="1" applyAlignment="1" applyProtection="1">
      <alignment horizontal="right"/>
      <protection locked="0"/>
    </xf>
    <xf numFmtId="166" fontId="27" fillId="6" borderId="6" xfId="1" applyNumberFormat="1" applyFont="1" applyFill="1" applyBorder="1" applyAlignment="1" applyProtection="1">
      <protection locked="0"/>
    </xf>
    <xf numFmtId="166" fontId="39" fillId="6" borderId="6" xfId="1" applyNumberFormat="1" applyFont="1" applyFill="1" applyBorder="1" applyAlignment="1">
      <alignment horizontal="right" wrapText="1"/>
    </xf>
    <xf numFmtId="166" fontId="14" fillId="6" borderId="6" xfId="1" applyNumberFormat="1" applyFont="1" applyFill="1" applyBorder="1" applyAlignment="1" applyProtection="1">
      <alignment horizontal="right"/>
      <protection locked="0"/>
    </xf>
    <xf numFmtId="166" fontId="14" fillId="6" borderId="6" xfId="1" applyNumberFormat="1" applyFont="1" applyFill="1" applyBorder="1" applyProtection="1">
      <protection locked="0"/>
    </xf>
    <xf numFmtId="166" fontId="14" fillId="6" borderId="6" xfId="1" applyNumberFormat="1" applyFont="1" applyFill="1" applyBorder="1" applyAlignment="1" applyProtection="1">
      <protection locked="0"/>
    </xf>
    <xf numFmtId="166" fontId="25" fillId="6" borderId="6" xfId="1" applyNumberFormat="1" applyFont="1" applyFill="1" applyBorder="1" applyAlignment="1" applyProtection="1">
      <protection locked="0"/>
    </xf>
    <xf numFmtId="166" fontId="33" fillId="6" borderId="6" xfId="0" applyNumberFormat="1" applyFont="1" applyFill="1" applyBorder="1" applyAlignment="1">
      <alignment horizontal="right"/>
    </xf>
    <xf numFmtId="166" fontId="25" fillId="6" borderId="20" xfId="1" applyNumberFormat="1" applyFont="1" applyFill="1" applyBorder="1" applyAlignment="1">
      <alignment horizontal="right"/>
    </xf>
    <xf numFmtId="0" fontId="37" fillId="6" borderId="6" xfId="0" applyFont="1" applyFill="1" applyBorder="1" applyAlignment="1">
      <alignment horizontal="right"/>
    </xf>
    <xf numFmtId="166" fontId="37" fillId="6" borderId="6" xfId="0" applyNumberFormat="1" applyFont="1" applyFill="1" applyBorder="1" applyAlignment="1">
      <alignment horizontal="right"/>
    </xf>
    <xf numFmtId="164" fontId="33" fillId="6" borderId="6" xfId="0" applyNumberFormat="1" applyFont="1" applyFill="1" applyBorder="1" applyAlignment="1">
      <alignment horizontal="right"/>
    </xf>
    <xf numFmtId="166" fontId="26" fillId="6" borderId="6" xfId="1" applyNumberFormat="1" applyFont="1" applyFill="1" applyBorder="1" applyProtection="1">
      <protection locked="0"/>
    </xf>
    <xf numFmtId="49" fontId="42" fillId="0" borderId="12" xfId="1" applyNumberFormat="1" applyFont="1" applyBorder="1" applyAlignment="1">
      <alignment horizontal="centerContinuous" vertical="center"/>
    </xf>
    <xf numFmtId="0" fontId="42" fillId="0" borderId="18" xfId="1" applyFont="1" applyBorder="1" applyAlignment="1">
      <alignment horizontal="centerContinuous" vertical="center"/>
    </xf>
    <xf numFmtId="165" fontId="25" fillId="4" borderId="9" xfId="1" applyNumberFormat="1" applyFont="1" applyFill="1" applyBorder="1"/>
    <xf numFmtId="0" fontId="5" fillId="0" borderId="6" xfId="1" applyFont="1" applyBorder="1" applyAlignment="1">
      <alignment horizontal="left" wrapText="1"/>
    </xf>
    <xf numFmtId="166" fontId="26" fillId="0" borderId="6" xfId="1" applyNumberFormat="1" applyFont="1" applyBorder="1" applyAlignment="1">
      <alignment wrapText="1"/>
    </xf>
    <xf numFmtId="0" fontId="8" fillId="0" borderId="6" xfId="1" applyFont="1" applyBorder="1" applyAlignment="1">
      <alignment horizontal="left" wrapText="1"/>
    </xf>
    <xf numFmtId="49" fontId="5" fillId="0" borderId="6" xfId="1" applyNumberFormat="1" applyFont="1" applyBorder="1" applyAlignment="1">
      <alignment horizontal="left" wrapText="1"/>
    </xf>
    <xf numFmtId="166" fontId="24" fillId="4" borderId="6" xfId="1" applyNumberFormat="1" applyFont="1" applyFill="1" applyBorder="1" applyAlignment="1"/>
    <xf numFmtId="166" fontId="24" fillId="4" borderId="6" xfId="1" applyNumberFormat="1" applyFont="1" applyFill="1" applyBorder="1" applyAlignment="1">
      <alignment horizontal="right"/>
    </xf>
    <xf numFmtId="166" fontId="24" fillId="6" borderId="6" xfId="1" applyNumberFormat="1" applyFont="1" applyFill="1" applyBorder="1" applyAlignment="1">
      <alignment horizontal="right"/>
    </xf>
    <xf numFmtId="11" fontId="4" fillId="0" borderId="6" xfId="1" applyNumberFormat="1" applyFont="1" applyBorder="1" applyAlignment="1">
      <alignment vertical="top" wrapText="1"/>
    </xf>
    <xf numFmtId="164" fontId="26" fillId="0" borderId="6" xfId="1" applyNumberFormat="1" applyFont="1" applyBorder="1" applyAlignment="1">
      <alignment horizontal="right" wrapText="1"/>
    </xf>
    <xf numFmtId="0" fontId="30" fillId="4" borderId="6" xfId="1" applyFont="1" applyFill="1" applyBorder="1" applyAlignment="1">
      <alignment horizontal="left" wrapText="1"/>
    </xf>
    <xf numFmtId="166" fontId="36" fillId="6" borderId="6" xfId="1" applyNumberFormat="1" applyFont="1" applyFill="1" applyBorder="1" applyAlignment="1">
      <alignment horizontal="right"/>
    </xf>
    <xf numFmtId="0" fontId="38" fillId="0" borderId="6" xfId="0" applyFont="1" applyBorder="1" applyAlignment="1">
      <alignment wrapText="1"/>
    </xf>
    <xf numFmtId="0" fontId="15" fillId="4" borderId="1" xfId="1" applyFont="1" applyFill="1" applyBorder="1" applyAlignment="1">
      <alignment horizontal="center"/>
    </xf>
    <xf numFmtId="0" fontId="32" fillId="0" borderId="6" xfId="0" applyFont="1" applyBorder="1" applyAlignment="1">
      <alignment horizontal="right" wrapText="1"/>
    </xf>
    <xf numFmtId="166" fontId="32" fillId="0" borderId="6" xfId="0" applyNumberFormat="1" applyFont="1" applyBorder="1" applyAlignment="1">
      <alignment horizontal="right" wrapText="1"/>
    </xf>
    <xf numFmtId="0" fontId="28" fillId="0" borderId="6" xfId="1" applyFont="1" applyFill="1" applyBorder="1" applyAlignment="1">
      <alignment horizontal="right" wrapText="1"/>
    </xf>
    <xf numFmtId="166" fontId="33" fillId="3" borderId="6" xfId="1" applyNumberFormat="1" applyFont="1" applyFill="1" applyBorder="1" applyAlignment="1">
      <alignment horizontal="right"/>
    </xf>
    <xf numFmtId="0" fontId="4" fillId="3" borderId="6" xfId="0" applyFont="1" applyFill="1" applyBorder="1" applyAlignment="1" applyProtection="1">
      <alignment horizontal="left" wrapText="1"/>
    </xf>
    <xf numFmtId="0" fontId="43" fillId="5" borderId="6" xfId="1" applyFont="1" applyFill="1" applyBorder="1" applyAlignment="1">
      <alignment horizontal="left" wrapText="1"/>
    </xf>
    <xf numFmtId="0" fontId="4" fillId="0" borderId="6" xfId="1" applyFont="1" applyFill="1" applyBorder="1" applyAlignment="1">
      <alignment wrapText="1"/>
    </xf>
    <xf numFmtId="0" fontId="4" fillId="0" borderId="6" xfId="1" applyFont="1" applyFill="1" applyBorder="1" applyAlignment="1"/>
    <xf numFmtId="164" fontId="26" fillId="0" borderId="6" xfId="1" applyNumberFormat="1" applyFont="1" applyFill="1" applyBorder="1" applyAlignment="1">
      <alignment wrapText="1"/>
    </xf>
    <xf numFmtId="0" fontId="4" fillId="0" borderId="6" xfId="1" applyFont="1" applyFill="1" applyBorder="1" applyAlignment="1" applyProtection="1">
      <alignment horizontal="left" vertical="top" wrapText="1"/>
      <protection locked="0"/>
    </xf>
    <xf numFmtId="49" fontId="4" fillId="0" borderId="6" xfId="0" applyNumberFormat="1" applyFont="1" applyBorder="1" applyAlignment="1" applyProtection="1">
      <alignment horizontal="left" wrapText="1"/>
      <protection locked="0"/>
    </xf>
    <xf numFmtId="0" fontId="4" fillId="0" borderId="6" xfId="1" applyFont="1" applyBorder="1" applyAlignment="1"/>
    <xf numFmtId="0" fontId="4" fillId="0" borderId="6" xfId="1" applyFont="1" applyBorder="1" applyAlignment="1" applyProtection="1">
      <alignment wrapText="1"/>
      <protection locked="0"/>
    </xf>
    <xf numFmtId="49" fontId="43" fillId="0" borderId="6" xfId="1" applyNumberFormat="1" applyFont="1" applyBorder="1" applyAlignment="1" applyProtection="1">
      <alignment horizontal="left" wrapText="1"/>
      <protection locked="0"/>
    </xf>
    <xf numFmtId="0" fontId="4" fillId="0" borderId="6" xfId="1" applyFont="1" applyBorder="1" applyAlignment="1" applyProtection="1">
      <protection locked="0"/>
    </xf>
    <xf numFmtId="166" fontId="28" fillId="0" borderId="6" xfId="1" applyNumberFormat="1" applyFont="1" applyFill="1" applyBorder="1" applyAlignment="1">
      <alignment horizontal="right" wrapText="1"/>
    </xf>
    <xf numFmtId="164" fontId="26" fillId="0" borderId="6" xfId="0" applyNumberFormat="1" applyFont="1" applyBorder="1" applyAlignment="1" applyProtection="1">
      <alignment horizontal="right" wrapText="1"/>
      <protection locked="0"/>
    </xf>
    <xf numFmtId="0" fontId="38" fillId="0" borderId="6" xfId="0" applyFont="1" applyBorder="1" applyAlignment="1">
      <alignment vertical="top" wrapText="1"/>
    </xf>
    <xf numFmtId="0" fontId="43" fillId="0" borderId="6" xfId="1" applyFont="1" applyFill="1" applyBorder="1" applyAlignment="1">
      <alignment horizontal="left" wrapText="1"/>
    </xf>
    <xf numFmtId="49" fontId="4" fillId="0" borderId="6" xfId="1" applyNumberFormat="1" applyFont="1" applyBorder="1" applyAlignment="1">
      <alignment horizontal="left" wrapText="1"/>
    </xf>
    <xf numFmtId="0" fontId="4" fillId="0" borderId="6" xfId="1" applyFont="1" applyBorder="1" applyAlignment="1">
      <alignment horizontal="left" vertical="center" wrapText="1"/>
    </xf>
    <xf numFmtId="11" fontId="4" fillId="0" borderId="6" xfId="1" applyNumberFormat="1" applyFont="1" applyBorder="1" applyAlignment="1" applyProtection="1">
      <alignment horizontal="left" vertical="center" wrapText="1"/>
      <protection locked="0"/>
    </xf>
    <xf numFmtId="0" fontId="4" fillId="0" borderId="6" xfId="0" applyFont="1" applyBorder="1" applyAlignment="1">
      <alignment horizontal="left" vertical="center" wrapText="1"/>
    </xf>
    <xf numFmtId="0" fontId="38" fillId="0" borderId="6" xfId="0" applyFont="1" applyBorder="1" applyAlignment="1">
      <alignment vertical="center" wrapText="1"/>
    </xf>
    <xf numFmtId="0" fontId="12" fillId="0" borderId="6" xfId="0" applyFont="1" applyBorder="1" applyAlignment="1">
      <alignment horizontal="left" vertical="center" wrapText="1"/>
    </xf>
    <xf numFmtId="0" fontId="8" fillId="0" borderId="0" xfId="1" applyFont="1" applyAlignment="1">
      <alignment horizontal="center"/>
    </xf>
    <xf numFmtId="0" fontId="8" fillId="0" borderId="0" xfId="1" applyFont="1" applyAlignment="1" applyProtection="1">
      <alignment horizontal="center"/>
      <protection locked="0"/>
    </xf>
    <xf numFmtId="0" fontId="7" fillId="6" borderId="10" xfId="1" applyFont="1" applyFill="1" applyBorder="1" applyAlignment="1" applyProtection="1">
      <alignment horizontal="center" vertical="center" wrapText="1"/>
      <protection locked="0"/>
    </xf>
    <xf numFmtId="0" fontId="7" fillId="6" borderId="14" xfId="1" applyFont="1" applyFill="1" applyBorder="1" applyAlignment="1">
      <alignment vertical="center" wrapText="1"/>
    </xf>
    <xf numFmtId="0" fontId="7" fillId="0" borderId="17" xfId="1" applyFont="1" applyBorder="1" applyAlignment="1">
      <alignment horizontal="center" vertical="center" wrapText="1"/>
    </xf>
    <xf numFmtId="0" fontId="7" fillId="0" borderId="13" xfId="1" applyFont="1" applyBorder="1" applyAlignment="1">
      <alignment horizontal="center" vertical="center" wrapText="1"/>
    </xf>
    <xf numFmtId="0" fontId="2" fillId="0" borderId="22" xfId="1" applyFont="1" applyBorder="1" applyAlignment="1">
      <alignment horizontal="center" vertical="center" wrapText="1"/>
    </xf>
    <xf numFmtId="0" fontId="2" fillId="0" borderId="23" xfId="1" applyFont="1" applyBorder="1" applyAlignment="1">
      <alignment horizontal="center" vertical="center" wrapText="1"/>
    </xf>
    <xf numFmtId="0" fontId="18" fillId="0" borderId="10" xfId="1" applyFont="1" applyBorder="1" applyAlignment="1">
      <alignment horizontal="center" vertical="center"/>
    </xf>
    <xf numFmtId="0" fontId="19" fillId="0" borderId="14" xfId="1" applyFont="1" applyBorder="1" applyAlignment="1">
      <alignment vertical="center"/>
    </xf>
    <xf numFmtId="0" fontId="20" fillId="0" borderId="10" xfId="1" applyFont="1" applyBorder="1" applyAlignment="1">
      <alignment horizontal="center" vertical="center" wrapText="1"/>
    </xf>
    <xf numFmtId="0" fontId="20" fillId="0" borderId="14" xfId="1" applyFont="1" applyBorder="1" applyAlignment="1">
      <alignment horizontal="center" vertical="center" wrapText="1"/>
    </xf>
    <xf numFmtId="0" fontId="7" fillId="0" borderId="10" xfId="1" applyFont="1" applyBorder="1" applyAlignment="1">
      <alignment horizontal="center" vertical="center" wrapText="1"/>
    </xf>
    <xf numFmtId="0" fontId="7" fillId="0" borderId="14" xfId="1" applyFont="1" applyBorder="1" applyAlignment="1">
      <alignment horizontal="center" vertical="center" wrapText="1"/>
    </xf>
    <xf numFmtId="0" fontId="5" fillId="0" borderId="17" xfId="1" applyFont="1" applyBorder="1" applyAlignment="1"/>
    <xf numFmtId="0" fontId="0" fillId="0" borderId="17" xfId="0" applyBorder="1" applyAlignment="1"/>
    <xf numFmtId="0" fontId="34" fillId="0" borderId="1" xfId="1" applyFont="1" applyFill="1" applyBorder="1" applyAlignment="1">
      <alignment horizontal="center"/>
    </xf>
    <xf numFmtId="0" fontId="35" fillId="0" borderId="6" xfId="0" applyFont="1" applyBorder="1" applyAlignment="1">
      <alignment horizontal="center"/>
    </xf>
    <xf numFmtId="0" fontId="35" fillId="0" borderId="7" xfId="0" applyFont="1" applyBorder="1" applyAlignment="1">
      <alignment horizontal="center"/>
    </xf>
  </cellXfs>
  <cellStyles count="3">
    <cellStyle name="Обычный" xfId="0" builtinId="0"/>
    <cellStyle name="Обычный 2" xfId="1"/>
    <cellStyle name="Процентный" xfId="2" builtinId="5"/>
  </cellStyles>
  <dxfs count="4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9" defaultPivotStyle="PivotStyleLight16"/>
  <colors>
    <mruColors>
      <color rgb="FFDFEDEF"/>
      <color rgb="FFE4E9EA"/>
      <color rgb="FFE1ECED"/>
      <color rgb="FFE1EBED"/>
      <color rgb="FFE2EBEC"/>
      <color rgb="FFE2EAEC"/>
      <color rgb="FFFFFFCC"/>
      <color rgb="FFFFFFFF"/>
      <color rgb="FF009900"/>
      <color rgb="FF99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59999389629810485"/>
  </sheetPr>
  <dimension ref="A1:K91"/>
  <sheetViews>
    <sheetView tabSelected="1" view="pageBreakPreview" zoomScale="60" zoomScaleNormal="82" workbookViewId="0">
      <selection activeCell="C56" sqref="C56"/>
    </sheetView>
  </sheetViews>
  <sheetFormatPr defaultRowHeight="15" x14ac:dyDescent="0.25"/>
  <cols>
    <col min="1" max="1" width="13.5703125" customWidth="1"/>
    <col min="2" max="2" width="96.85546875" customWidth="1"/>
    <col min="3" max="3" width="15.42578125" customWidth="1"/>
    <col min="4" max="4" width="16.7109375" customWidth="1"/>
    <col min="5" max="5" width="11.5703125" hidden="1" customWidth="1"/>
    <col min="6" max="6" width="16.5703125" customWidth="1"/>
    <col min="7" max="7" width="15.7109375" customWidth="1"/>
    <col min="8" max="8" width="15.85546875" customWidth="1"/>
    <col min="9" max="9" width="16.5703125" customWidth="1"/>
    <col min="10" max="10" width="16.85546875" customWidth="1"/>
    <col min="11" max="11" width="14.140625" customWidth="1"/>
    <col min="14" max="14" width="9.140625" customWidth="1"/>
  </cols>
  <sheetData>
    <row r="1" spans="1:11" ht="20.25" x14ac:dyDescent="0.3">
      <c r="A1" s="154" t="s">
        <v>82</v>
      </c>
      <c r="B1" s="154"/>
      <c r="C1" s="154"/>
      <c r="D1" s="154"/>
      <c r="E1" s="154"/>
      <c r="F1" s="154"/>
      <c r="G1" s="154"/>
      <c r="H1" s="154"/>
      <c r="I1" s="154"/>
      <c r="J1" s="154"/>
      <c r="K1" s="154"/>
    </row>
    <row r="2" spans="1:11" ht="20.25" x14ac:dyDescent="0.3">
      <c r="A2" s="154" t="s">
        <v>83</v>
      </c>
      <c r="B2" s="154"/>
      <c r="C2" s="154"/>
      <c r="D2" s="154"/>
      <c r="E2" s="154"/>
      <c r="F2" s="154"/>
      <c r="G2" s="154"/>
      <c r="H2" s="154"/>
      <c r="I2" s="154"/>
      <c r="J2" s="154"/>
      <c r="K2" s="154"/>
    </row>
    <row r="3" spans="1:11" ht="21.6" customHeight="1" x14ac:dyDescent="0.3">
      <c r="A3" s="155" t="s">
        <v>91</v>
      </c>
      <c r="B3" s="155"/>
      <c r="C3" s="155"/>
      <c r="D3" s="155"/>
      <c r="E3" s="155"/>
      <c r="F3" s="155"/>
      <c r="G3" s="155"/>
      <c r="H3" s="155"/>
      <c r="I3" s="155"/>
      <c r="J3" s="155"/>
      <c r="K3" s="155"/>
    </row>
    <row r="4" spans="1:11" ht="5.45" customHeight="1" thickBot="1" x14ac:dyDescent="0.3">
      <c r="A4" s="2"/>
      <c r="B4" s="2"/>
      <c r="C4" s="2"/>
      <c r="D4" s="2"/>
      <c r="E4" s="2"/>
      <c r="F4" s="2"/>
      <c r="G4" s="2"/>
      <c r="H4" s="2"/>
      <c r="I4" s="2"/>
      <c r="J4" s="5"/>
      <c r="K4" s="2"/>
    </row>
    <row r="5" spans="1:11" ht="58.15" customHeight="1" x14ac:dyDescent="0.25">
      <c r="A5" s="160" t="s">
        <v>37</v>
      </c>
      <c r="B5" s="162" t="s">
        <v>38</v>
      </c>
      <c r="C5" s="164" t="s">
        <v>73</v>
      </c>
      <c r="D5" s="164" t="s">
        <v>89</v>
      </c>
      <c r="E5" s="166" t="s">
        <v>88</v>
      </c>
      <c r="F5" s="156" t="s">
        <v>92</v>
      </c>
      <c r="G5" s="158" t="s">
        <v>0</v>
      </c>
      <c r="H5" s="158"/>
      <c r="I5" s="156" t="s">
        <v>87</v>
      </c>
      <c r="J5" s="158" t="s">
        <v>77</v>
      </c>
      <c r="K5" s="159"/>
    </row>
    <row r="6" spans="1:11" ht="14.45" customHeight="1" x14ac:dyDescent="0.25">
      <c r="A6" s="161"/>
      <c r="B6" s="163"/>
      <c r="C6" s="165"/>
      <c r="D6" s="165"/>
      <c r="E6" s="167"/>
      <c r="F6" s="157"/>
      <c r="G6" s="113" t="s">
        <v>1</v>
      </c>
      <c r="H6" s="13" t="s">
        <v>2</v>
      </c>
      <c r="I6" s="157"/>
      <c r="J6" s="12" t="s">
        <v>1</v>
      </c>
      <c r="K6" s="114" t="s">
        <v>2</v>
      </c>
    </row>
    <row r="7" spans="1:11" ht="11.45" customHeight="1" x14ac:dyDescent="0.25">
      <c r="A7" s="22">
        <v>1</v>
      </c>
      <c r="B7" s="23">
        <v>2</v>
      </c>
      <c r="C7" s="24">
        <v>3</v>
      </c>
      <c r="D7" s="25">
        <v>4</v>
      </c>
      <c r="E7" s="25">
        <v>5</v>
      </c>
      <c r="F7" s="95">
        <v>6</v>
      </c>
      <c r="G7" s="26">
        <v>7</v>
      </c>
      <c r="H7" s="27">
        <v>8</v>
      </c>
      <c r="I7" s="95">
        <v>9</v>
      </c>
      <c r="J7" s="28">
        <v>10</v>
      </c>
      <c r="K7" s="29">
        <v>11</v>
      </c>
    </row>
    <row r="8" spans="1:11" ht="22.5" x14ac:dyDescent="0.3">
      <c r="A8" s="14">
        <v>100000</v>
      </c>
      <c r="B8" s="31" t="s">
        <v>3</v>
      </c>
      <c r="C8" s="36">
        <f>SUM(C9:C12,C13)</f>
        <v>567361.6</v>
      </c>
      <c r="D8" s="36">
        <f>SUM(D9:D12,D13)</f>
        <v>612236.80000000005</v>
      </c>
      <c r="E8" s="37">
        <f>SUM(E9:E12,E13)</f>
        <v>612236.80000000005</v>
      </c>
      <c r="F8" s="96">
        <f>SUM(F9:F12,F13)</f>
        <v>626360.80000000005</v>
      </c>
      <c r="G8" s="37">
        <f>SUM(G9:G12,G13)</f>
        <v>14124.000000000024</v>
      </c>
      <c r="H8" s="115">
        <f>SUM(F8/E8)</f>
        <v>1.0230695051326546</v>
      </c>
      <c r="I8" s="96">
        <f>SUM(I9:I12,I13)</f>
        <v>505737.10000000009</v>
      </c>
      <c r="J8" s="37">
        <f>SUM(J9:J13)</f>
        <v>120623.70000000001</v>
      </c>
      <c r="K8" s="39">
        <f>SUM(F8/I8)*100%</f>
        <v>1.238510680746973</v>
      </c>
    </row>
    <row r="9" spans="1:11" ht="20.25" x14ac:dyDescent="0.3">
      <c r="A9" s="15">
        <v>110100</v>
      </c>
      <c r="B9" s="32" t="s">
        <v>4</v>
      </c>
      <c r="C9" s="40">
        <v>491611.1</v>
      </c>
      <c r="D9" s="40">
        <v>525810</v>
      </c>
      <c r="E9" s="40">
        <v>525810</v>
      </c>
      <c r="F9" s="97">
        <v>533932.4</v>
      </c>
      <c r="G9" s="41">
        <f>SUM(F9-E9)</f>
        <v>8122.4000000000233</v>
      </c>
      <c r="H9" s="42">
        <f>SUM(F9/E9)</f>
        <v>1.0154474049561628</v>
      </c>
      <c r="I9" s="103">
        <v>430496.2</v>
      </c>
      <c r="J9" s="43">
        <f>SUM(F9-I9)</f>
        <v>103436.20000000001</v>
      </c>
      <c r="K9" s="44">
        <f>SUM(F9/I9)*100%</f>
        <v>1.2402720395673643</v>
      </c>
    </row>
    <row r="10" spans="1:11" ht="20.25" x14ac:dyDescent="0.3">
      <c r="A10" s="16">
        <v>110200</v>
      </c>
      <c r="B10" s="33" t="s">
        <v>5</v>
      </c>
      <c r="C10" s="45">
        <v>240</v>
      </c>
      <c r="D10" s="45">
        <v>120</v>
      </c>
      <c r="E10" s="45">
        <v>120</v>
      </c>
      <c r="F10" s="98">
        <v>37.5</v>
      </c>
      <c r="G10" s="41">
        <f t="shared" ref="G10:G12" si="0">SUM(F10-E10)</f>
        <v>-82.5</v>
      </c>
      <c r="H10" s="94">
        <f t="shared" ref="H10:H12" si="1">SUM(F10/E10)</f>
        <v>0.3125</v>
      </c>
      <c r="I10" s="104">
        <v>206.4</v>
      </c>
      <c r="J10" s="43">
        <f t="shared" ref="J10:J19" si="2">SUM(F10-I10)</f>
        <v>-168.9</v>
      </c>
      <c r="K10" s="44">
        <f t="shared" ref="K10:K34" si="3">SUM(F10/I10)*100%</f>
        <v>0.1816860465116279</v>
      </c>
    </row>
    <row r="11" spans="1:11" ht="20.25" x14ac:dyDescent="0.3">
      <c r="A11" s="16">
        <v>130000</v>
      </c>
      <c r="B11" s="33" t="s">
        <v>74</v>
      </c>
      <c r="C11" s="45">
        <v>1100</v>
      </c>
      <c r="D11" s="45">
        <v>1434</v>
      </c>
      <c r="E11" s="45">
        <v>1434</v>
      </c>
      <c r="F11" s="98">
        <v>2367.8000000000002</v>
      </c>
      <c r="G11" s="41">
        <f t="shared" si="0"/>
        <v>933.80000000000018</v>
      </c>
      <c r="H11" s="42">
        <f t="shared" si="1"/>
        <v>1.6511854951185496</v>
      </c>
      <c r="I11" s="104">
        <v>93.4</v>
      </c>
      <c r="J11" s="43">
        <f t="shared" si="2"/>
        <v>2274.4</v>
      </c>
      <c r="K11" s="44">
        <f t="shared" si="3"/>
        <v>25.35117773019272</v>
      </c>
    </row>
    <row r="12" spans="1:11" ht="20.25" x14ac:dyDescent="0.3">
      <c r="A12" s="16">
        <v>140400</v>
      </c>
      <c r="B12" s="116" t="s">
        <v>60</v>
      </c>
      <c r="C12" s="117">
        <v>7850</v>
      </c>
      <c r="D12" s="117">
        <v>15290.3</v>
      </c>
      <c r="E12" s="117">
        <v>15290.3</v>
      </c>
      <c r="F12" s="98">
        <v>17722.099999999999</v>
      </c>
      <c r="G12" s="41">
        <f t="shared" si="0"/>
        <v>2431.7999999999993</v>
      </c>
      <c r="H12" s="42">
        <f t="shared" si="1"/>
        <v>1.159042007024061</v>
      </c>
      <c r="I12" s="104">
        <v>14639.4</v>
      </c>
      <c r="J12" s="43">
        <f t="shared" si="2"/>
        <v>3082.6999999999989</v>
      </c>
      <c r="K12" s="44">
        <f t="shared" si="3"/>
        <v>1.2105755700370233</v>
      </c>
    </row>
    <row r="13" spans="1:11" ht="20.25" x14ac:dyDescent="0.3">
      <c r="A13" s="17">
        <v>180000</v>
      </c>
      <c r="B13" s="118" t="s">
        <v>6</v>
      </c>
      <c r="C13" s="48">
        <f>SUM(C18:C19,C14)</f>
        <v>66560.5</v>
      </c>
      <c r="D13" s="48">
        <f>SUM(D18:D19,D14)</f>
        <v>69582.5</v>
      </c>
      <c r="E13" s="49">
        <f>SUM(E18:E19,E14)</f>
        <v>69582.5</v>
      </c>
      <c r="F13" s="99">
        <f t="shared" ref="F13" si="4">SUM(F18:F19,F14)</f>
        <v>72301</v>
      </c>
      <c r="G13" s="51">
        <f>SUM(G18:G19,G14)</f>
        <v>2718.5000000000018</v>
      </c>
      <c r="H13" s="66">
        <f t="shared" ref="H13:H19" si="5">SUM(F13/E13)</f>
        <v>1.0390687313620521</v>
      </c>
      <c r="I13" s="99">
        <f t="shared" ref="I13" si="6">SUM(I18:I19,I14)</f>
        <v>60301.7</v>
      </c>
      <c r="J13" s="52">
        <f t="shared" si="2"/>
        <v>11999.300000000003</v>
      </c>
      <c r="K13" s="53">
        <f t="shared" si="3"/>
        <v>1.198987756564077</v>
      </c>
    </row>
    <row r="14" spans="1:11" ht="20.25" x14ac:dyDescent="0.3">
      <c r="A14" s="17">
        <v>180100</v>
      </c>
      <c r="B14" s="116" t="s">
        <v>7</v>
      </c>
      <c r="C14" s="48">
        <f t="shared" ref="C14:F14" si="7">SUM(C15:C17)</f>
        <v>45075</v>
      </c>
      <c r="D14" s="48">
        <f t="shared" si="7"/>
        <v>45826</v>
      </c>
      <c r="E14" s="49">
        <f t="shared" si="7"/>
        <v>45826</v>
      </c>
      <c r="F14" s="99">
        <f t="shared" si="7"/>
        <v>46795.6</v>
      </c>
      <c r="G14" s="51">
        <f>SUM(G15:G17)</f>
        <v>969.60000000000184</v>
      </c>
      <c r="H14" s="66">
        <f t="shared" si="5"/>
        <v>1.021158294418016</v>
      </c>
      <c r="I14" s="99">
        <f t="shared" ref="I14" si="8">SUM(I15:I17)</f>
        <v>42157.1</v>
      </c>
      <c r="J14" s="52">
        <f t="shared" si="2"/>
        <v>4638.5</v>
      </c>
      <c r="K14" s="53">
        <f t="shared" si="3"/>
        <v>1.1100289156512189</v>
      </c>
    </row>
    <row r="15" spans="1:11" ht="20.25" x14ac:dyDescent="0.3">
      <c r="A15" s="16"/>
      <c r="B15" s="119" t="s">
        <v>8</v>
      </c>
      <c r="C15" s="117">
        <v>8650</v>
      </c>
      <c r="D15" s="117">
        <v>6747</v>
      </c>
      <c r="E15" s="117">
        <v>6747</v>
      </c>
      <c r="F15" s="98">
        <v>5861.6</v>
      </c>
      <c r="G15" s="41">
        <f t="shared" ref="G15:G19" si="9">SUM(F15-E15)</f>
        <v>-885.39999999999964</v>
      </c>
      <c r="H15" s="42">
        <f t="shared" si="5"/>
        <v>0.86877130576552553</v>
      </c>
      <c r="I15" s="104">
        <v>7191.6</v>
      </c>
      <c r="J15" s="43">
        <f t="shared" si="2"/>
        <v>-1330</v>
      </c>
      <c r="K15" s="44">
        <f t="shared" si="3"/>
        <v>0.81506201679737478</v>
      </c>
    </row>
    <row r="16" spans="1:11" ht="20.25" x14ac:dyDescent="0.3">
      <c r="A16" s="16"/>
      <c r="B16" s="119" t="s">
        <v>9</v>
      </c>
      <c r="C16" s="117">
        <v>36400</v>
      </c>
      <c r="D16" s="117">
        <v>39054</v>
      </c>
      <c r="E16" s="117">
        <v>39054</v>
      </c>
      <c r="F16" s="98">
        <v>40919.4</v>
      </c>
      <c r="G16" s="41">
        <f t="shared" si="9"/>
        <v>1865.4000000000015</v>
      </c>
      <c r="H16" s="42">
        <f t="shared" si="5"/>
        <v>1.0477646335842681</v>
      </c>
      <c r="I16" s="104">
        <v>34940.5</v>
      </c>
      <c r="J16" s="43">
        <f t="shared" si="2"/>
        <v>5978.9000000000015</v>
      </c>
      <c r="K16" s="44">
        <f t="shared" si="3"/>
        <v>1.1711166125270103</v>
      </c>
    </row>
    <row r="17" spans="1:11" ht="20.25" x14ac:dyDescent="0.3">
      <c r="A17" s="16"/>
      <c r="B17" s="119" t="s">
        <v>10</v>
      </c>
      <c r="C17" s="117">
        <v>25</v>
      </c>
      <c r="D17" s="117">
        <v>25</v>
      </c>
      <c r="E17" s="117">
        <v>25</v>
      </c>
      <c r="F17" s="98">
        <v>14.6</v>
      </c>
      <c r="G17" s="41">
        <f t="shared" si="9"/>
        <v>-10.4</v>
      </c>
      <c r="H17" s="42">
        <f t="shared" si="5"/>
        <v>0.58399999999999996</v>
      </c>
      <c r="I17" s="104">
        <v>25</v>
      </c>
      <c r="J17" s="43">
        <f t="shared" si="2"/>
        <v>-10.4</v>
      </c>
      <c r="K17" s="44">
        <f t="shared" si="3"/>
        <v>0.58399999999999996</v>
      </c>
    </row>
    <row r="18" spans="1:11" ht="20.25" x14ac:dyDescent="0.3">
      <c r="A18" s="16">
        <v>180300</v>
      </c>
      <c r="B18" s="119" t="s">
        <v>11</v>
      </c>
      <c r="C18" s="117">
        <v>60</v>
      </c>
      <c r="D18" s="117">
        <v>71</v>
      </c>
      <c r="E18" s="117">
        <v>71</v>
      </c>
      <c r="F18" s="98">
        <v>189.4</v>
      </c>
      <c r="G18" s="41">
        <f t="shared" si="9"/>
        <v>118.4</v>
      </c>
      <c r="H18" s="42">
        <f t="shared" si="5"/>
        <v>2.6676056338028169</v>
      </c>
      <c r="I18" s="104">
        <v>39</v>
      </c>
      <c r="J18" s="43">
        <f t="shared" si="2"/>
        <v>150.4</v>
      </c>
      <c r="K18" s="44">
        <f t="shared" si="3"/>
        <v>4.8564102564102569</v>
      </c>
    </row>
    <row r="19" spans="1:11" ht="20.25" x14ac:dyDescent="0.3">
      <c r="A19" s="16">
        <v>180500</v>
      </c>
      <c r="B19" s="119" t="s">
        <v>12</v>
      </c>
      <c r="C19" s="117">
        <v>21425.5</v>
      </c>
      <c r="D19" s="117">
        <v>23685.5</v>
      </c>
      <c r="E19" s="117">
        <v>23685.5</v>
      </c>
      <c r="F19" s="98">
        <v>25316</v>
      </c>
      <c r="G19" s="41">
        <f t="shared" si="9"/>
        <v>1630.5</v>
      </c>
      <c r="H19" s="42">
        <f t="shared" si="5"/>
        <v>1.0688395854003505</v>
      </c>
      <c r="I19" s="104">
        <v>18105.599999999999</v>
      </c>
      <c r="J19" s="43">
        <f t="shared" si="2"/>
        <v>7210.4000000000015</v>
      </c>
      <c r="K19" s="44">
        <f t="shared" si="3"/>
        <v>1.3982414280664548</v>
      </c>
    </row>
    <row r="20" spans="1:11" ht="20.25" x14ac:dyDescent="0.3">
      <c r="A20" s="18">
        <v>200000</v>
      </c>
      <c r="B20" s="35" t="s">
        <v>14</v>
      </c>
      <c r="C20" s="120">
        <f>SUM(C21:C34)</f>
        <v>1711</v>
      </c>
      <c r="D20" s="120">
        <f>SUM(D21:D34)</f>
        <v>4547</v>
      </c>
      <c r="E20" s="121">
        <f>SUM(E21:E34)</f>
        <v>4547</v>
      </c>
      <c r="F20" s="122">
        <f>SUM(F21:F34)</f>
        <v>7149.7000000000007</v>
      </c>
      <c r="G20" s="121">
        <f>SUM(G21:G34)</f>
        <v>2602.6999999999998</v>
      </c>
      <c r="H20" s="38">
        <f>SUM(F20/E20)</f>
        <v>1.5723993842093689</v>
      </c>
      <c r="I20" s="122">
        <f>SUM(I21:I34)</f>
        <v>4491.0999999999995</v>
      </c>
      <c r="J20" s="121">
        <f>SUM(J21:J34)</f>
        <v>2658.6</v>
      </c>
      <c r="K20" s="54">
        <f>SUM(F20/I20)*100%</f>
        <v>1.5919707866669639</v>
      </c>
    </row>
    <row r="21" spans="1:11" ht="37.5" x14ac:dyDescent="0.3">
      <c r="A21" s="16">
        <v>210103</v>
      </c>
      <c r="B21" s="138" t="s">
        <v>54</v>
      </c>
      <c r="C21" s="55">
        <v>150</v>
      </c>
      <c r="D21" s="55">
        <v>465</v>
      </c>
      <c r="E21" s="55">
        <v>465</v>
      </c>
      <c r="F21" s="98">
        <v>1285</v>
      </c>
      <c r="G21" s="41">
        <f t="shared" ref="G21:G34" si="10">SUM(F21-E21)</f>
        <v>820</v>
      </c>
      <c r="H21" s="42">
        <f t="shared" ref="H21:H34" si="11">SUM(F21/E21)</f>
        <v>2.763440860215054</v>
      </c>
      <c r="I21" s="104">
        <v>144.69999999999999</v>
      </c>
      <c r="J21" s="43">
        <f t="shared" ref="J21:J38" si="12">SUM(F21-I21)</f>
        <v>1140.3</v>
      </c>
      <c r="K21" s="56">
        <f t="shared" si="3"/>
        <v>8.8804422944022114</v>
      </c>
    </row>
    <row r="22" spans="1:11" ht="20.25" x14ac:dyDescent="0.3">
      <c r="A22" s="16">
        <v>210500</v>
      </c>
      <c r="B22" s="87" t="s">
        <v>33</v>
      </c>
      <c r="C22" s="57"/>
      <c r="D22" s="57">
        <v>1880</v>
      </c>
      <c r="E22" s="57">
        <v>1880</v>
      </c>
      <c r="F22" s="98">
        <v>2710.9</v>
      </c>
      <c r="G22" s="41">
        <f t="shared" si="10"/>
        <v>830.90000000000009</v>
      </c>
      <c r="H22" s="42">
        <f t="shared" si="11"/>
        <v>1.441968085106383</v>
      </c>
      <c r="I22" s="104">
        <v>2725.9</v>
      </c>
      <c r="J22" s="43">
        <f t="shared" si="12"/>
        <v>-15</v>
      </c>
      <c r="K22" s="56">
        <f t="shared" si="3"/>
        <v>0.99449723027257053</v>
      </c>
    </row>
    <row r="23" spans="1:11" ht="20.25" x14ac:dyDescent="0.3">
      <c r="A23" s="16">
        <v>210805</v>
      </c>
      <c r="B23" s="140" t="s">
        <v>15</v>
      </c>
      <c r="C23" s="57"/>
      <c r="D23" s="57"/>
      <c r="E23" s="57"/>
      <c r="F23" s="98"/>
      <c r="G23" s="41">
        <f t="shared" si="10"/>
        <v>0</v>
      </c>
      <c r="H23" s="42"/>
      <c r="I23" s="104">
        <v>10.7</v>
      </c>
      <c r="J23" s="43">
        <f t="shared" si="12"/>
        <v>-10.7</v>
      </c>
      <c r="K23" s="56"/>
    </row>
    <row r="24" spans="1:11" ht="20.25" x14ac:dyDescent="0.3">
      <c r="A24" s="15">
        <v>210811</v>
      </c>
      <c r="B24" s="141" t="s">
        <v>16</v>
      </c>
      <c r="C24" s="58">
        <v>220</v>
      </c>
      <c r="D24" s="58">
        <v>302</v>
      </c>
      <c r="E24" s="58">
        <v>302</v>
      </c>
      <c r="F24" s="98">
        <v>504.7</v>
      </c>
      <c r="G24" s="41">
        <f t="shared" si="10"/>
        <v>202.7</v>
      </c>
      <c r="H24" s="42">
        <f t="shared" si="11"/>
        <v>1.6711920529801325</v>
      </c>
      <c r="I24" s="104">
        <v>248</v>
      </c>
      <c r="J24" s="43">
        <f t="shared" si="12"/>
        <v>256.7</v>
      </c>
      <c r="K24" s="56">
        <f>SUM(F24/I24)*100%</f>
        <v>2.0350806451612904</v>
      </c>
    </row>
    <row r="25" spans="1:11" ht="37.5" x14ac:dyDescent="0.3">
      <c r="A25" s="15">
        <v>210815</v>
      </c>
      <c r="B25" s="133" t="s">
        <v>31</v>
      </c>
      <c r="C25" s="59">
        <v>25</v>
      </c>
      <c r="D25" s="59">
        <v>14.5</v>
      </c>
      <c r="E25" s="59">
        <v>14.5</v>
      </c>
      <c r="F25" s="98">
        <v>53.8</v>
      </c>
      <c r="G25" s="41">
        <f t="shared" si="10"/>
        <v>39.299999999999997</v>
      </c>
      <c r="H25" s="42">
        <f t="shared" si="11"/>
        <v>3.7103448275862068</v>
      </c>
      <c r="I25" s="104">
        <v>58</v>
      </c>
      <c r="J25" s="43">
        <f t="shared" si="12"/>
        <v>-4.2000000000000028</v>
      </c>
      <c r="K25" s="56">
        <f>SUM(F25/I25)*100%</f>
        <v>0.92758620689655169</v>
      </c>
    </row>
    <row r="26" spans="1:11" ht="60" customHeight="1" x14ac:dyDescent="0.3">
      <c r="A26" s="15">
        <v>210824</v>
      </c>
      <c r="B26" s="133" t="s">
        <v>79</v>
      </c>
      <c r="C26" s="59"/>
      <c r="D26" s="59">
        <v>3</v>
      </c>
      <c r="E26" s="59">
        <v>3</v>
      </c>
      <c r="F26" s="98">
        <v>10.199999999999999</v>
      </c>
      <c r="G26" s="41">
        <f t="shared" si="10"/>
        <v>7.1999999999999993</v>
      </c>
      <c r="H26" s="42">
        <f t="shared" si="11"/>
        <v>3.4</v>
      </c>
      <c r="I26" s="104"/>
      <c r="J26" s="43">
        <f t="shared" si="12"/>
        <v>10.199999999999999</v>
      </c>
      <c r="K26" s="56"/>
    </row>
    <row r="27" spans="1:11" ht="37.5" x14ac:dyDescent="0.3">
      <c r="A27" s="15">
        <v>220103</v>
      </c>
      <c r="B27" s="133" t="s">
        <v>32</v>
      </c>
      <c r="C27" s="59">
        <v>11</v>
      </c>
      <c r="D27" s="59">
        <v>27</v>
      </c>
      <c r="E27" s="59">
        <v>27</v>
      </c>
      <c r="F27" s="98">
        <v>54</v>
      </c>
      <c r="G27" s="41">
        <f t="shared" si="10"/>
        <v>27</v>
      </c>
      <c r="H27" s="42">
        <f t="shared" si="11"/>
        <v>2</v>
      </c>
      <c r="I27" s="104">
        <v>16.2</v>
      </c>
      <c r="J27" s="43">
        <f t="shared" si="12"/>
        <v>37.799999999999997</v>
      </c>
      <c r="K27" s="56">
        <f>SUM(F27/I27)*100%</f>
        <v>3.3333333333333335</v>
      </c>
    </row>
    <row r="28" spans="1:11" ht="20.25" x14ac:dyDescent="0.3">
      <c r="A28" s="15">
        <v>220125</v>
      </c>
      <c r="B28" s="142" t="s">
        <v>55</v>
      </c>
      <c r="C28" s="60">
        <v>1015</v>
      </c>
      <c r="D28" s="60">
        <v>1015</v>
      </c>
      <c r="E28" s="60">
        <v>1015</v>
      </c>
      <c r="F28" s="98">
        <v>1123</v>
      </c>
      <c r="G28" s="41">
        <f t="shared" si="10"/>
        <v>108</v>
      </c>
      <c r="H28" s="42">
        <f t="shared" si="11"/>
        <v>1.1064039408866995</v>
      </c>
      <c r="I28" s="104">
        <v>723.6</v>
      </c>
      <c r="J28" s="43">
        <f t="shared" si="12"/>
        <v>399.4</v>
      </c>
      <c r="K28" s="56">
        <f t="shared" si="3"/>
        <v>1.5519624101713654</v>
      </c>
    </row>
    <row r="29" spans="1:11" ht="37.5" x14ac:dyDescent="0.3">
      <c r="A29" s="15">
        <v>220126</v>
      </c>
      <c r="B29" s="139" t="s">
        <v>29</v>
      </c>
      <c r="C29" s="145">
        <v>130</v>
      </c>
      <c r="D29" s="145">
        <v>142</v>
      </c>
      <c r="E29" s="61">
        <v>142</v>
      </c>
      <c r="F29" s="98">
        <v>257.3</v>
      </c>
      <c r="G29" s="41">
        <f t="shared" si="10"/>
        <v>115.30000000000001</v>
      </c>
      <c r="H29" s="42">
        <f t="shared" si="11"/>
        <v>1.8119718309859156</v>
      </c>
      <c r="I29" s="104">
        <v>160.4</v>
      </c>
      <c r="J29" s="43">
        <f t="shared" si="12"/>
        <v>96.9</v>
      </c>
      <c r="K29" s="56">
        <f t="shared" si="3"/>
        <v>1.6041147132169575</v>
      </c>
    </row>
    <row r="30" spans="1:11" ht="37.5" x14ac:dyDescent="0.3">
      <c r="A30" s="15">
        <v>220804</v>
      </c>
      <c r="B30" s="127" t="s">
        <v>58</v>
      </c>
      <c r="C30" s="61">
        <v>48.5</v>
      </c>
      <c r="D30" s="61">
        <v>226.5</v>
      </c>
      <c r="E30" s="61">
        <v>226.5</v>
      </c>
      <c r="F30" s="98">
        <v>452.1</v>
      </c>
      <c r="G30" s="41">
        <f t="shared" si="10"/>
        <v>225.60000000000002</v>
      </c>
      <c r="H30" s="42">
        <f t="shared" si="11"/>
        <v>1.9960264900662252</v>
      </c>
      <c r="I30" s="104">
        <v>38.6</v>
      </c>
      <c r="J30" s="43">
        <f t="shared" si="12"/>
        <v>413.5</v>
      </c>
      <c r="K30" s="56">
        <f t="shared" si="3"/>
        <v>11.712435233160623</v>
      </c>
    </row>
    <row r="31" spans="1:11" ht="20.25" x14ac:dyDescent="0.3">
      <c r="A31" s="15">
        <v>220900</v>
      </c>
      <c r="B31" s="143" t="s">
        <v>17</v>
      </c>
      <c r="C31" s="62">
        <v>11.5</v>
      </c>
      <c r="D31" s="62">
        <v>18.5</v>
      </c>
      <c r="E31" s="62">
        <v>18.5</v>
      </c>
      <c r="F31" s="98">
        <v>28.3</v>
      </c>
      <c r="G31" s="41">
        <f t="shared" si="10"/>
        <v>9.8000000000000007</v>
      </c>
      <c r="H31" s="42">
        <f t="shared" si="11"/>
        <v>1.5297297297297299</v>
      </c>
      <c r="I31" s="104">
        <v>13.8</v>
      </c>
      <c r="J31" s="43">
        <f t="shared" si="12"/>
        <v>14.5</v>
      </c>
      <c r="K31" s="56">
        <f t="shared" si="3"/>
        <v>2.0507246376811592</v>
      </c>
    </row>
    <row r="32" spans="1:11" ht="20.25" x14ac:dyDescent="0.3">
      <c r="A32" s="15">
        <v>240603</v>
      </c>
      <c r="B32" s="140" t="s">
        <v>15</v>
      </c>
      <c r="C32" s="63">
        <v>100</v>
      </c>
      <c r="D32" s="63">
        <v>450.3</v>
      </c>
      <c r="E32" s="63">
        <v>450.3</v>
      </c>
      <c r="F32" s="112">
        <v>666</v>
      </c>
      <c r="G32" s="41">
        <f t="shared" si="10"/>
        <v>215.7</v>
      </c>
      <c r="H32" s="42">
        <f t="shared" si="11"/>
        <v>1.4790139906728847</v>
      </c>
      <c r="I32" s="104">
        <v>268.89999999999998</v>
      </c>
      <c r="J32" s="43">
        <f t="shared" si="12"/>
        <v>397.1</v>
      </c>
      <c r="K32" s="56">
        <f t="shared" si="3"/>
        <v>2.4767571587950914</v>
      </c>
    </row>
    <row r="33" spans="1:11" ht="20.25" x14ac:dyDescent="0.3">
      <c r="A33" s="15">
        <v>240606</v>
      </c>
      <c r="B33" s="140" t="s">
        <v>72</v>
      </c>
      <c r="C33" s="63"/>
      <c r="D33" s="63"/>
      <c r="E33" s="63"/>
      <c r="F33" s="98"/>
      <c r="G33" s="41">
        <f t="shared" ref="G33" si="13">SUM(F33-E33)</f>
        <v>0</v>
      </c>
      <c r="H33" s="42" t="e">
        <f t="shared" si="11"/>
        <v>#DIV/0!</v>
      </c>
      <c r="I33" s="104">
        <v>82.3</v>
      </c>
      <c r="J33" s="43">
        <f t="shared" si="12"/>
        <v>-82.3</v>
      </c>
      <c r="K33" s="56">
        <f t="shared" si="3"/>
        <v>0</v>
      </c>
    </row>
    <row r="34" spans="1:11" ht="111.75" customHeight="1" x14ac:dyDescent="0.3">
      <c r="A34" s="15">
        <v>240622</v>
      </c>
      <c r="B34" s="123" t="s">
        <v>39</v>
      </c>
      <c r="C34" s="124"/>
      <c r="D34" s="124">
        <v>3.2</v>
      </c>
      <c r="E34" s="124">
        <v>3.2</v>
      </c>
      <c r="F34" s="98">
        <v>4.4000000000000004</v>
      </c>
      <c r="G34" s="41">
        <f t="shared" si="10"/>
        <v>1.2000000000000002</v>
      </c>
      <c r="H34" s="42">
        <f t="shared" si="11"/>
        <v>1.375</v>
      </c>
      <c r="I34" s="104"/>
      <c r="J34" s="43">
        <f t="shared" si="12"/>
        <v>4.4000000000000004</v>
      </c>
      <c r="K34" s="56" t="e">
        <f t="shared" si="3"/>
        <v>#DIV/0!</v>
      </c>
    </row>
    <row r="35" spans="1:11" ht="20.25" x14ac:dyDescent="0.3">
      <c r="A35" s="18">
        <v>300000</v>
      </c>
      <c r="B35" s="35" t="s">
        <v>18</v>
      </c>
      <c r="C35" s="125"/>
      <c r="D35" s="125"/>
      <c r="E35" s="121">
        <f>SUM(E37)</f>
        <v>0</v>
      </c>
      <c r="F35" s="122">
        <f>SUM(F37,F36)</f>
        <v>0</v>
      </c>
      <c r="G35" s="121">
        <f>SUM(F35-E35)</f>
        <v>0</v>
      </c>
      <c r="H35" s="38" t="e">
        <f>SUM(F35/E35)</f>
        <v>#DIV/0!</v>
      </c>
      <c r="I35" s="126">
        <f>SUM(I37,I36)</f>
        <v>0.4</v>
      </c>
      <c r="J35" s="121">
        <f>SUM(F35-I35)</f>
        <v>-0.4</v>
      </c>
      <c r="K35" s="54">
        <f>SUM(F35/I35)*100%</f>
        <v>0</v>
      </c>
    </row>
    <row r="36" spans="1:11" ht="20.25" x14ac:dyDescent="0.3">
      <c r="A36" s="15">
        <v>310102</v>
      </c>
      <c r="B36" s="30" t="s">
        <v>19</v>
      </c>
      <c r="C36" s="64"/>
      <c r="D36" s="64"/>
      <c r="E36" s="46"/>
      <c r="F36" s="98"/>
      <c r="G36" s="41">
        <v>0</v>
      </c>
      <c r="H36" s="42"/>
      <c r="I36" s="98"/>
      <c r="J36" s="43">
        <f t="shared" si="12"/>
        <v>0</v>
      </c>
      <c r="K36" s="56"/>
    </row>
    <row r="37" spans="1:11" ht="37.5" x14ac:dyDescent="0.3">
      <c r="A37" s="15">
        <v>310200</v>
      </c>
      <c r="B37" s="146" t="s">
        <v>56</v>
      </c>
      <c r="C37" s="64"/>
      <c r="D37" s="64"/>
      <c r="E37" s="46"/>
      <c r="F37" s="98"/>
      <c r="G37" s="41">
        <f t="shared" ref="G37:G38" si="14">SUM(F37-E37)</f>
        <v>0</v>
      </c>
      <c r="H37" s="42" t="e">
        <f t="shared" ref="H37" si="15">SUM(F37/E37)</f>
        <v>#DIV/0!</v>
      </c>
      <c r="I37" s="98">
        <v>0.4</v>
      </c>
      <c r="J37" s="43">
        <f t="shared" si="12"/>
        <v>-0.4</v>
      </c>
      <c r="K37" s="56">
        <f t="shared" ref="K37" si="16">SUM(F37/I37)*100%</f>
        <v>0</v>
      </c>
    </row>
    <row r="38" spans="1:11" ht="20.25" x14ac:dyDescent="0.3">
      <c r="A38" s="18"/>
      <c r="B38" s="35" t="s">
        <v>20</v>
      </c>
      <c r="C38" s="50">
        <f>SUM(C8,C20,C35)</f>
        <v>569072.6</v>
      </c>
      <c r="D38" s="50">
        <f>SUM(D8,D20,D35)</f>
        <v>616783.80000000005</v>
      </c>
      <c r="E38" s="50">
        <f>SUM(E8,E20,E35)</f>
        <v>616783.80000000005</v>
      </c>
      <c r="F38" s="99">
        <f>SUM(F8,F20,F35)</f>
        <v>633510.5</v>
      </c>
      <c r="G38" s="50">
        <f t="shared" si="14"/>
        <v>16726.699999999953</v>
      </c>
      <c r="H38" s="38">
        <f>SUM(F38/E38)</f>
        <v>1.0271192271911163</v>
      </c>
      <c r="I38" s="99">
        <f>SUM(I8,I20,I35)</f>
        <v>510228.60000000009</v>
      </c>
      <c r="J38" s="50">
        <f t="shared" si="12"/>
        <v>123281.89999999991</v>
      </c>
      <c r="K38" s="54">
        <f t="shared" ref="K38:K73" si="17">SUM(F38/I38)*100%</f>
        <v>1.2416209126654207</v>
      </c>
    </row>
    <row r="39" spans="1:11" ht="20.25" x14ac:dyDescent="0.3">
      <c r="A39" s="19">
        <v>400000</v>
      </c>
      <c r="B39" s="34" t="s">
        <v>21</v>
      </c>
      <c r="C39" s="65">
        <f>SUM(C40,C53,C51)</f>
        <v>147776.6</v>
      </c>
      <c r="D39" s="65">
        <f>SUM(D40,D53,D51)</f>
        <v>164604.5</v>
      </c>
      <c r="E39" s="65">
        <f t="shared" ref="E39:F39" si="18">SUM(E40,E53,E51)</f>
        <v>164604.5</v>
      </c>
      <c r="F39" s="100">
        <f t="shared" si="18"/>
        <v>164373.30000000002</v>
      </c>
      <c r="G39" s="51">
        <f t="shared" ref="G39:G69" si="19">SUM(F39-E39)</f>
        <v>-231.19999999998254</v>
      </c>
      <c r="H39" s="66">
        <f t="shared" ref="H39:H69" si="20">SUM(F39/E39)</f>
        <v>0.99859542114583755</v>
      </c>
      <c r="I39" s="100">
        <f>SUM(I40,I53,I51)</f>
        <v>106473.90000000001</v>
      </c>
      <c r="J39" s="65">
        <f>SUM(J40,J53,J51)</f>
        <v>57899.400000000009</v>
      </c>
      <c r="K39" s="53">
        <f t="shared" si="17"/>
        <v>1.5437896047763819</v>
      </c>
    </row>
    <row r="40" spans="1:11" ht="20.25" x14ac:dyDescent="0.3">
      <c r="A40" s="19">
        <v>410300</v>
      </c>
      <c r="B40" s="34" t="s">
        <v>41</v>
      </c>
      <c r="C40" s="65">
        <f>SUM(C41:C50)</f>
        <v>145174</v>
      </c>
      <c r="D40" s="65">
        <f>SUM(D41:D50)</f>
        <v>152268.1</v>
      </c>
      <c r="E40" s="65">
        <f>SUM(E41:E50)</f>
        <v>152268.1</v>
      </c>
      <c r="F40" s="100">
        <f>SUM(F41:F50)</f>
        <v>152268.1</v>
      </c>
      <c r="G40" s="51">
        <f t="shared" si="19"/>
        <v>0</v>
      </c>
      <c r="H40" s="66">
        <f t="shared" si="20"/>
        <v>1</v>
      </c>
      <c r="I40" s="100">
        <f>SUM(I41:I50)</f>
        <v>89689.5</v>
      </c>
      <c r="J40" s="52">
        <f t="shared" ref="J40:J73" si="21">SUM(F40-I40)</f>
        <v>62578.600000000006</v>
      </c>
      <c r="K40" s="53">
        <f t="shared" si="17"/>
        <v>1.6977249287820759</v>
      </c>
    </row>
    <row r="41" spans="1:11" ht="37.5" x14ac:dyDescent="0.3">
      <c r="A41" s="15">
        <v>410325</v>
      </c>
      <c r="B41" s="87" t="s">
        <v>90</v>
      </c>
      <c r="C41" s="65"/>
      <c r="D41" s="46">
        <v>3446.2</v>
      </c>
      <c r="E41" s="46">
        <v>3446.2</v>
      </c>
      <c r="F41" s="97">
        <v>3446.2</v>
      </c>
      <c r="G41" s="41"/>
      <c r="H41" s="42"/>
      <c r="I41" s="97"/>
      <c r="J41" s="43">
        <f t="shared" si="21"/>
        <v>3446.2</v>
      </c>
      <c r="K41" s="53"/>
    </row>
    <row r="42" spans="1:11" ht="37.5" hidden="1" x14ac:dyDescent="0.3">
      <c r="A42" s="15">
        <v>410332</v>
      </c>
      <c r="B42" s="87" t="s">
        <v>62</v>
      </c>
      <c r="C42" s="65"/>
      <c r="D42" s="65"/>
      <c r="E42" s="46"/>
      <c r="F42" s="97"/>
      <c r="G42" s="41"/>
      <c r="H42" s="42"/>
      <c r="I42" s="97"/>
      <c r="J42" s="43">
        <f t="shared" si="21"/>
        <v>0</v>
      </c>
      <c r="K42" s="53"/>
    </row>
    <row r="43" spans="1:11" ht="20.25" x14ac:dyDescent="0.3">
      <c r="A43" s="15">
        <v>410339</v>
      </c>
      <c r="B43" s="83" t="s">
        <v>22</v>
      </c>
      <c r="C43" s="72">
        <v>145174</v>
      </c>
      <c r="D43" s="72">
        <v>145174</v>
      </c>
      <c r="E43" s="72">
        <v>145174</v>
      </c>
      <c r="F43" s="101">
        <v>145174</v>
      </c>
      <c r="G43" s="41">
        <f t="shared" si="19"/>
        <v>0</v>
      </c>
      <c r="H43" s="42">
        <f t="shared" si="20"/>
        <v>1</v>
      </c>
      <c r="I43" s="105">
        <v>81502.100000000006</v>
      </c>
      <c r="J43" s="43">
        <f t="shared" si="21"/>
        <v>63671.899999999994</v>
      </c>
      <c r="K43" s="69">
        <f t="shared" si="17"/>
        <v>1.7812301768911474</v>
      </c>
    </row>
    <row r="44" spans="1:11" ht="20.25" x14ac:dyDescent="0.3">
      <c r="A44" s="15">
        <v>410342</v>
      </c>
      <c r="B44" s="83" t="s">
        <v>23</v>
      </c>
      <c r="C44" s="72"/>
      <c r="D44" s="72"/>
      <c r="E44" s="72"/>
      <c r="F44" s="101"/>
      <c r="G44" s="41">
        <f t="shared" si="19"/>
        <v>0</v>
      </c>
      <c r="H44" s="42" t="e">
        <f t="shared" si="20"/>
        <v>#DIV/0!</v>
      </c>
      <c r="I44" s="105">
        <v>8187.4</v>
      </c>
      <c r="J44" s="43">
        <f t="shared" si="21"/>
        <v>-8187.4</v>
      </c>
      <c r="K44" s="69">
        <f t="shared" si="17"/>
        <v>0</v>
      </c>
    </row>
    <row r="45" spans="1:11" ht="37.5" x14ac:dyDescent="0.3">
      <c r="A45" s="15">
        <v>410345</v>
      </c>
      <c r="B45" s="87" t="s">
        <v>53</v>
      </c>
      <c r="C45" s="68"/>
      <c r="D45" s="124">
        <v>2452</v>
      </c>
      <c r="E45" s="124">
        <v>2452</v>
      </c>
      <c r="F45" s="101">
        <v>2452</v>
      </c>
      <c r="G45" s="41">
        <f t="shared" ref="G45" si="22">SUM(F45-E45)</f>
        <v>0</v>
      </c>
      <c r="H45" s="42">
        <f t="shared" ref="H45" si="23">SUM(F45/E45)</f>
        <v>1</v>
      </c>
      <c r="I45" s="105"/>
      <c r="J45" s="43">
        <f t="shared" si="21"/>
        <v>2452</v>
      </c>
      <c r="K45" s="69" t="e">
        <f t="shared" si="17"/>
        <v>#DIV/0!</v>
      </c>
    </row>
    <row r="46" spans="1:11" ht="56.25" hidden="1" x14ac:dyDescent="0.3">
      <c r="A46" s="15">
        <v>410351</v>
      </c>
      <c r="B46" s="91" t="s">
        <v>47</v>
      </c>
      <c r="C46" s="72"/>
      <c r="D46" s="72"/>
      <c r="E46" s="72"/>
      <c r="F46" s="101"/>
      <c r="G46" s="41">
        <f t="shared" si="19"/>
        <v>0</v>
      </c>
      <c r="H46" s="42" t="e">
        <f t="shared" si="20"/>
        <v>#DIV/0!</v>
      </c>
      <c r="I46" s="101"/>
      <c r="J46" s="43">
        <f t="shared" si="21"/>
        <v>0</v>
      </c>
      <c r="K46" s="69" t="e">
        <f t="shared" si="17"/>
        <v>#DIV/0!</v>
      </c>
    </row>
    <row r="47" spans="1:11" ht="37.5" x14ac:dyDescent="0.3">
      <c r="A47" s="16">
        <v>410352</v>
      </c>
      <c r="B47" s="91" t="s">
        <v>78</v>
      </c>
      <c r="C47" s="72"/>
      <c r="D47" s="72">
        <v>264</v>
      </c>
      <c r="E47" s="72">
        <v>264</v>
      </c>
      <c r="F47" s="101">
        <v>264</v>
      </c>
      <c r="G47" s="41">
        <f t="shared" ref="G47" si="24">SUM(F47-E47)</f>
        <v>0</v>
      </c>
      <c r="H47" s="42">
        <f t="shared" ref="H47:H50" si="25">SUM(F47/E47)</f>
        <v>1</v>
      </c>
      <c r="I47" s="101"/>
      <c r="J47" s="43">
        <f t="shared" ref="J47:J49" si="26">SUM(F47-I47)</f>
        <v>264</v>
      </c>
      <c r="K47" s="69" t="e">
        <f t="shared" ref="K47:K49" si="27">SUM(F47/I47)*100%</f>
        <v>#DIV/0!</v>
      </c>
    </row>
    <row r="48" spans="1:11" ht="56.25" hidden="1" x14ac:dyDescent="0.3">
      <c r="A48" s="16">
        <v>410351</v>
      </c>
      <c r="B48" s="91" t="s">
        <v>85</v>
      </c>
      <c r="C48" s="72"/>
      <c r="D48" s="72"/>
      <c r="E48" s="72"/>
      <c r="F48" s="101"/>
      <c r="G48" s="41"/>
      <c r="H48" s="42"/>
      <c r="I48" s="101"/>
      <c r="J48" s="43">
        <f t="shared" si="21"/>
        <v>0</v>
      </c>
      <c r="K48" s="69"/>
    </row>
    <row r="49" spans="1:11" ht="50.25" customHeight="1" x14ac:dyDescent="0.3">
      <c r="A49" s="16">
        <v>410355</v>
      </c>
      <c r="B49" s="91" t="s">
        <v>80</v>
      </c>
      <c r="C49" s="72"/>
      <c r="D49" s="72">
        <v>431.9</v>
      </c>
      <c r="E49" s="72">
        <v>431.9</v>
      </c>
      <c r="F49" s="101">
        <v>431.9</v>
      </c>
      <c r="G49" s="41">
        <f t="shared" ref="G49" si="28">SUM(F49-E49)</f>
        <v>0</v>
      </c>
      <c r="H49" s="42">
        <f t="shared" si="25"/>
        <v>1</v>
      </c>
      <c r="I49" s="101"/>
      <c r="J49" s="43">
        <f t="shared" si="26"/>
        <v>431.9</v>
      </c>
      <c r="K49" s="69" t="e">
        <f t="shared" si="27"/>
        <v>#DIV/0!</v>
      </c>
    </row>
    <row r="50" spans="1:11" ht="56.25" x14ac:dyDescent="0.3">
      <c r="A50" s="16">
        <v>410356</v>
      </c>
      <c r="B50" s="91" t="s">
        <v>84</v>
      </c>
      <c r="C50" s="72"/>
      <c r="D50" s="72">
        <v>500</v>
      </c>
      <c r="E50" s="72">
        <v>500</v>
      </c>
      <c r="F50" s="101">
        <v>500</v>
      </c>
      <c r="G50" s="41"/>
      <c r="H50" s="42">
        <f t="shared" si="25"/>
        <v>1</v>
      </c>
      <c r="I50" s="101"/>
      <c r="J50" s="43">
        <f t="shared" si="21"/>
        <v>500</v>
      </c>
      <c r="K50" s="69"/>
    </row>
    <row r="51" spans="1:11" ht="21" x14ac:dyDescent="0.3">
      <c r="A51" s="19">
        <v>410400</v>
      </c>
      <c r="B51" s="89" t="s">
        <v>67</v>
      </c>
      <c r="C51" s="88">
        <f>SUM(C52)</f>
        <v>2602.6</v>
      </c>
      <c r="D51" s="88">
        <f>SUM(D52)</f>
        <v>2602.6</v>
      </c>
      <c r="E51" s="88">
        <f>SUM(E52)</f>
        <v>2602.6</v>
      </c>
      <c r="F51" s="102">
        <f t="shared" ref="F51" si="29">SUM(F52)</f>
        <v>2602.6</v>
      </c>
      <c r="G51" s="51">
        <f t="shared" ref="G51:G52" si="30">SUM(F51-E51)</f>
        <v>0</v>
      </c>
      <c r="H51" s="66">
        <f t="shared" ref="H51:H52" si="31">SUM(F51/E51)</f>
        <v>1</v>
      </c>
      <c r="I51" s="106">
        <f>SUM(I52)</f>
        <v>4117.1000000000004</v>
      </c>
      <c r="J51" s="52">
        <f t="shared" ref="J51:J52" si="32">SUM(F51-I51)</f>
        <v>-1514.5000000000005</v>
      </c>
      <c r="K51" s="53">
        <f t="shared" si="17"/>
        <v>0.6321439848437006</v>
      </c>
    </row>
    <row r="52" spans="1:11" ht="56.25" x14ac:dyDescent="0.3">
      <c r="A52" s="15">
        <v>410402</v>
      </c>
      <c r="B52" s="91" t="s">
        <v>66</v>
      </c>
      <c r="C52" s="72">
        <v>2602.6</v>
      </c>
      <c r="D52" s="72">
        <v>2602.6</v>
      </c>
      <c r="E52" s="72">
        <v>2602.6</v>
      </c>
      <c r="F52" s="101">
        <v>2602.6</v>
      </c>
      <c r="G52" s="41">
        <f t="shared" si="30"/>
        <v>0</v>
      </c>
      <c r="H52" s="42">
        <f t="shared" si="31"/>
        <v>1</v>
      </c>
      <c r="I52" s="101">
        <v>4117.1000000000004</v>
      </c>
      <c r="J52" s="43">
        <f t="shared" si="32"/>
        <v>-1514.5000000000005</v>
      </c>
      <c r="K52" s="69">
        <f t="shared" si="17"/>
        <v>0.6321439848437006</v>
      </c>
    </row>
    <row r="53" spans="1:11" ht="20.25" x14ac:dyDescent="0.3">
      <c r="A53" s="19">
        <v>410500</v>
      </c>
      <c r="B53" s="34" t="s">
        <v>42</v>
      </c>
      <c r="C53" s="65">
        <f>SUM(C54:C73)</f>
        <v>0</v>
      </c>
      <c r="D53" s="65">
        <f>SUM(D54:D73)</f>
        <v>9733.8000000000011</v>
      </c>
      <c r="E53" s="65">
        <f>SUM(E54:E73)</f>
        <v>9733.8000000000011</v>
      </c>
      <c r="F53" s="100">
        <f t="shared" ref="F53" si="33">SUM(F54:F73)</f>
        <v>9502.6</v>
      </c>
      <c r="G53" s="65">
        <f>SUM(G54:G73)</f>
        <v>-231.2000000000001</v>
      </c>
      <c r="H53" s="42">
        <f t="shared" si="20"/>
        <v>0.97624771415069134</v>
      </c>
      <c r="I53" s="100">
        <f>SUM(I54:I73)</f>
        <v>12667.300000000001</v>
      </c>
      <c r="J53" s="52">
        <f t="shared" si="21"/>
        <v>-3164.7000000000007</v>
      </c>
      <c r="K53" s="70">
        <f t="shared" si="17"/>
        <v>0.75016775477015618</v>
      </c>
    </row>
    <row r="54" spans="1:11" ht="112.5" hidden="1" x14ac:dyDescent="0.3">
      <c r="A54" s="15">
        <v>410501</v>
      </c>
      <c r="B54" s="90" t="s">
        <v>43</v>
      </c>
      <c r="C54" s="71"/>
      <c r="D54" s="71"/>
      <c r="E54" s="46"/>
      <c r="F54" s="101"/>
      <c r="G54" s="41"/>
      <c r="H54" s="42"/>
      <c r="I54" s="105"/>
      <c r="J54" s="43">
        <f t="shared" si="21"/>
        <v>0</v>
      </c>
      <c r="K54" s="69" t="e">
        <f t="shared" si="17"/>
        <v>#DIV/0!</v>
      </c>
    </row>
    <row r="55" spans="1:11" ht="150.75" customHeight="1" x14ac:dyDescent="0.3">
      <c r="A55" s="15">
        <v>410504</v>
      </c>
      <c r="B55" s="149" t="s">
        <v>86</v>
      </c>
      <c r="C55" s="72"/>
      <c r="D55" s="72">
        <v>592.70000000000005</v>
      </c>
      <c r="E55" s="72">
        <v>592.70000000000005</v>
      </c>
      <c r="F55" s="101">
        <v>592.70000000000005</v>
      </c>
      <c r="G55" s="41">
        <f t="shared" si="19"/>
        <v>0</v>
      </c>
      <c r="H55" s="42">
        <f t="shared" ref="H55:H56" si="34">SUM(F55/E55)</f>
        <v>1</v>
      </c>
      <c r="I55" s="105"/>
      <c r="J55" s="43">
        <f t="shared" si="21"/>
        <v>592.70000000000005</v>
      </c>
      <c r="K55" s="69" t="e">
        <f t="shared" si="17"/>
        <v>#DIV/0!</v>
      </c>
    </row>
    <row r="56" spans="1:11" ht="172.5" customHeight="1" x14ac:dyDescent="0.3">
      <c r="A56" s="15">
        <v>410506</v>
      </c>
      <c r="B56" s="150" t="s">
        <v>81</v>
      </c>
      <c r="C56" s="73"/>
      <c r="D56" s="73">
        <v>758.8</v>
      </c>
      <c r="E56" s="73">
        <v>758.8</v>
      </c>
      <c r="F56" s="101">
        <v>758.8</v>
      </c>
      <c r="G56" s="41">
        <f t="shared" si="19"/>
        <v>0</v>
      </c>
      <c r="H56" s="42">
        <f t="shared" si="34"/>
        <v>1</v>
      </c>
      <c r="I56" s="105"/>
      <c r="J56" s="43">
        <f t="shared" si="21"/>
        <v>758.8</v>
      </c>
      <c r="K56" s="69" t="e">
        <f t="shared" si="17"/>
        <v>#DIV/0!</v>
      </c>
    </row>
    <row r="57" spans="1:11" ht="54" customHeight="1" x14ac:dyDescent="0.3">
      <c r="A57" s="15">
        <v>410508</v>
      </c>
      <c r="B57" s="151" t="s">
        <v>49</v>
      </c>
      <c r="C57" s="58"/>
      <c r="D57" s="58"/>
      <c r="E57" s="58"/>
      <c r="F57" s="101"/>
      <c r="G57" s="41"/>
      <c r="H57" s="42"/>
      <c r="I57" s="105">
        <v>228.5</v>
      </c>
      <c r="J57" s="43">
        <f t="shared" si="21"/>
        <v>-228.5</v>
      </c>
      <c r="K57" s="69"/>
    </row>
    <row r="58" spans="1:11" ht="94.5" customHeight="1" x14ac:dyDescent="0.3">
      <c r="A58" s="15">
        <v>410509</v>
      </c>
      <c r="B58" s="151" t="s">
        <v>65</v>
      </c>
      <c r="C58" s="58"/>
      <c r="D58" s="58">
        <v>555.70000000000005</v>
      </c>
      <c r="E58" s="58">
        <v>555.70000000000005</v>
      </c>
      <c r="F58" s="101">
        <v>555.70000000000005</v>
      </c>
      <c r="G58" s="41">
        <f t="shared" ref="G58" si="35">SUM(F58-E58)</f>
        <v>0</v>
      </c>
      <c r="H58" s="42">
        <f t="shared" ref="H58" si="36">SUM(F58/E58)</f>
        <v>1</v>
      </c>
      <c r="I58" s="105">
        <v>789.1</v>
      </c>
      <c r="J58" s="43">
        <f t="shared" si="21"/>
        <v>-233.39999999999998</v>
      </c>
      <c r="K58" s="69"/>
    </row>
    <row r="59" spans="1:11" ht="37.5" x14ac:dyDescent="0.3">
      <c r="A59" s="15">
        <v>410510</v>
      </c>
      <c r="B59" s="152" t="s">
        <v>61</v>
      </c>
      <c r="C59" s="58"/>
      <c r="D59" s="73">
        <v>1599</v>
      </c>
      <c r="E59" s="58">
        <v>1599</v>
      </c>
      <c r="F59" s="101">
        <v>1535.1</v>
      </c>
      <c r="G59" s="41">
        <f t="shared" si="19"/>
        <v>-63.900000000000091</v>
      </c>
      <c r="H59" s="42">
        <f t="shared" si="20"/>
        <v>0.96003752345215754</v>
      </c>
      <c r="I59" s="105">
        <v>870.7</v>
      </c>
      <c r="J59" s="43">
        <f t="shared" si="21"/>
        <v>664.39999999999986</v>
      </c>
      <c r="K59" s="69">
        <f t="shared" si="17"/>
        <v>1.7630642012174111</v>
      </c>
    </row>
    <row r="60" spans="1:11" ht="37.5" x14ac:dyDescent="0.3">
      <c r="A60" s="15">
        <v>410511</v>
      </c>
      <c r="B60" s="151" t="s">
        <v>51</v>
      </c>
      <c r="C60" s="58"/>
      <c r="D60" s="58"/>
      <c r="E60" s="58"/>
      <c r="F60" s="101"/>
      <c r="G60" s="41">
        <f t="shared" ref="G60" si="37">SUM(F60-E60)</f>
        <v>0</v>
      </c>
      <c r="H60" s="42" t="e">
        <f t="shared" si="20"/>
        <v>#DIV/0!</v>
      </c>
      <c r="I60" s="105">
        <v>1467.9</v>
      </c>
      <c r="J60" s="43">
        <f t="shared" si="21"/>
        <v>-1467.9</v>
      </c>
      <c r="K60" s="69">
        <f t="shared" si="17"/>
        <v>0</v>
      </c>
    </row>
    <row r="61" spans="1:11" ht="48.75" customHeight="1" x14ac:dyDescent="0.3">
      <c r="A61" s="15">
        <v>410512</v>
      </c>
      <c r="B61" s="153" t="s">
        <v>48</v>
      </c>
      <c r="C61" s="58"/>
      <c r="D61" s="73">
        <v>1212.9000000000001</v>
      </c>
      <c r="E61" s="58">
        <v>1212.9000000000001</v>
      </c>
      <c r="F61" s="101">
        <v>1173.5</v>
      </c>
      <c r="G61" s="41">
        <f t="shared" si="19"/>
        <v>-39.400000000000091</v>
      </c>
      <c r="H61" s="42">
        <f t="shared" si="20"/>
        <v>0.96751587105284842</v>
      </c>
      <c r="I61" s="105">
        <v>1188.7</v>
      </c>
      <c r="J61" s="43">
        <f t="shared" si="21"/>
        <v>-15.200000000000045</v>
      </c>
      <c r="K61" s="69">
        <f t="shared" si="17"/>
        <v>0.98721292167914521</v>
      </c>
    </row>
    <row r="62" spans="1:11" ht="56.25" x14ac:dyDescent="0.3">
      <c r="A62" s="15">
        <v>410514</v>
      </c>
      <c r="B62" s="153" t="s">
        <v>52</v>
      </c>
      <c r="C62" s="58"/>
      <c r="D62" s="73">
        <v>1363.5</v>
      </c>
      <c r="E62" s="58">
        <v>1363.5</v>
      </c>
      <c r="F62" s="101">
        <v>1276.4000000000001</v>
      </c>
      <c r="G62" s="41">
        <f t="shared" ref="G62" si="38">SUM(F62-E62)</f>
        <v>-87.099999999999909</v>
      </c>
      <c r="H62" s="42">
        <f t="shared" si="20"/>
        <v>0.93612027869453618</v>
      </c>
      <c r="I62" s="101">
        <v>1547</v>
      </c>
      <c r="J62" s="43">
        <f t="shared" si="21"/>
        <v>-270.59999999999991</v>
      </c>
      <c r="K62" s="69">
        <f t="shared" si="17"/>
        <v>0.82508080155138985</v>
      </c>
    </row>
    <row r="63" spans="1:11" ht="37.5" x14ac:dyDescent="0.3">
      <c r="A63" s="15">
        <v>410515</v>
      </c>
      <c r="B63" s="150" t="s">
        <v>46</v>
      </c>
      <c r="C63" s="58"/>
      <c r="D63" s="58"/>
      <c r="E63" s="58"/>
      <c r="F63" s="101"/>
      <c r="G63" s="41">
        <f t="shared" si="19"/>
        <v>0</v>
      </c>
      <c r="H63" s="42" t="e">
        <f t="shared" si="20"/>
        <v>#DIV/0!</v>
      </c>
      <c r="I63" s="101">
        <v>198.5</v>
      </c>
      <c r="J63" s="43">
        <f t="shared" si="21"/>
        <v>-198.5</v>
      </c>
      <c r="K63" s="69">
        <f t="shared" si="17"/>
        <v>0</v>
      </c>
    </row>
    <row r="64" spans="1:11" ht="56.25" x14ac:dyDescent="0.3">
      <c r="A64" s="15">
        <v>410517</v>
      </c>
      <c r="B64" s="151" t="s">
        <v>69</v>
      </c>
      <c r="C64" s="58"/>
      <c r="D64" s="58">
        <v>55.2</v>
      </c>
      <c r="E64" s="58">
        <v>55.2</v>
      </c>
      <c r="F64" s="101">
        <v>14.4</v>
      </c>
      <c r="G64" s="41">
        <f t="shared" si="19"/>
        <v>-40.800000000000004</v>
      </c>
      <c r="H64" s="42">
        <f t="shared" si="20"/>
        <v>0.2608695652173913</v>
      </c>
      <c r="I64" s="101">
        <v>82.2</v>
      </c>
      <c r="J64" s="43">
        <f t="shared" si="21"/>
        <v>-67.8</v>
      </c>
      <c r="K64" s="69">
        <f t="shared" si="17"/>
        <v>0.17518248175182483</v>
      </c>
    </row>
    <row r="65" spans="1:11" ht="51" customHeight="1" x14ac:dyDescent="0.3">
      <c r="A65" s="15">
        <v>410518</v>
      </c>
      <c r="B65" s="151" t="s">
        <v>71</v>
      </c>
      <c r="C65" s="58"/>
      <c r="D65" s="58"/>
      <c r="E65" s="58"/>
      <c r="F65" s="101"/>
      <c r="G65" s="41">
        <f t="shared" si="19"/>
        <v>0</v>
      </c>
      <c r="H65" s="42" t="e">
        <f t="shared" si="20"/>
        <v>#DIV/0!</v>
      </c>
      <c r="I65" s="101">
        <v>3623.6</v>
      </c>
      <c r="J65" s="43">
        <f t="shared" si="21"/>
        <v>-3623.6</v>
      </c>
      <c r="K65" s="69"/>
    </row>
    <row r="66" spans="1:11" ht="56.25" hidden="1" x14ac:dyDescent="0.3">
      <c r="A66" s="15">
        <v>410520</v>
      </c>
      <c r="B66" s="151" t="s">
        <v>45</v>
      </c>
      <c r="C66" s="57"/>
      <c r="D66" s="57"/>
      <c r="E66" s="57"/>
      <c r="F66" s="101"/>
      <c r="G66" s="41"/>
      <c r="H66" s="42"/>
      <c r="I66" s="101"/>
      <c r="J66" s="43">
        <f t="shared" si="21"/>
        <v>0</v>
      </c>
      <c r="K66" s="69" t="e">
        <f t="shared" si="17"/>
        <v>#DIV/0!</v>
      </c>
    </row>
    <row r="67" spans="1:11" ht="56.25" hidden="1" x14ac:dyDescent="0.3">
      <c r="A67" s="15">
        <v>410523</v>
      </c>
      <c r="B67" s="151" t="s">
        <v>50</v>
      </c>
      <c r="C67" s="57"/>
      <c r="D67" s="57"/>
      <c r="E67" s="57"/>
      <c r="F67" s="101"/>
      <c r="G67" s="41"/>
      <c r="H67" s="42"/>
      <c r="I67" s="101"/>
      <c r="J67" s="43">
        <f t="shared" si="21"/>
        <v>0</v>
      </c>
      <c r="K67" s="69" t="e">
        <f t="shared" si="17"/>
        <v>#DIV/0!</v>
      </c>
    </row>
    <row r="68" spans="1:11" ht="54" customHeight="1" x14ac:dyDescent="0.3">
      <c r="A68" s="15">
        <v>410530</v>
      </c>
      <c r="B68" s="151" t="s">
        <v>70</v>
      </c>
      <c r="C68" s="57"/>
      <c r="D68" s="57"/>
      <c r="E68" s="57"/>
      <c r="F68" s="101"/>
      <c r="G68" s="41"/>
      <c r="H68" s="42"/>
      <c r="I68" s="101">
        <v>1563.5</v>
      </c>
      <c r="J68" s="43">
        <f t="shared" si="21"/>
        <v>-1563.5</v>
      </c>
      <c r="K68" s="69"/>
    </row>
    <row r="69" spans="1:11" ht="20.25" x14ac:dyDescent="0.3">
      <c r="A69" s="15">
        <v>410539</v>
      </c>
      <c r="B69" s="151" t="s">
        <v>44</v>
      </c>
      <c r="C69" s="57"/>
      <c r="D69" s="57">
        <v>42.6</v>
      </c>
      <c r="E69" s="57">
        <v>42.6</v>
      </c>
      <c r="F69" s="101">
        <v>42.6</v>
      </c>
      <c r="G69" s="41">
        <f t="shared" si="19"/>
        <v>0</v>
      </c>
      <c r="H69" s="42">
        <f t="shared" si="20"/>
        <v>1</v>
      </c>
      <c r="I69" s="101">
        <v>203.6</v>
      </c>
      <c r="J69" s="43">
        <f t="shared" si="21"/>
        <v>-161</v>
      </c>
      <c r="K69" s="56">
        <f t="shared" si="17"/>
        <v>0.20923379174852655</v>
      </c>
    </row>
    <row r="70" spans="1:11" ht="75" hidden="1" x14ac:dyDescent="0.3">
      <c r="A70" s="15">
        <v>410541</v>
      </c>
      <c r="B70" s="151" t="s">
        <v>59</v>
      </c>
      <c r="C70" s="57"/>
      <c r="D70" s="57"/>
      <c r="E70" s="57"/>
      <c r="F70" s="101"/>
      <c r="G70" s="41"/>
      <c r="H70" s="42"/>
      <c r="I70" s="101"/>
      <c r="J70" s="43">
        <f t="shared" si="21"/>
        <v>0</v>
      </c>
      <c r="K70" s="56" t="e">
        <f t="shared" si="17"/>
        <v>#DIV/0!</v>
      </c>
    </row>
    <row r="71" spans="1:11" ht="54" hidden="1" customHeight="1" x14ac:dyDescent="0.3">
      <c r="A71" s="15">
        <v>410543</v>
      </c>
      <c r="B71" s="151" t="s">
        <v>63</v>
      </c>
      <c r="C71" s="57"/>
      <c r="D71" s="57"/>
      <c r="E71" s="57"/>
      <c r="F71" s="101"/>
      <c r="G71" s="41"/>
      <c r="H71" s="42"/>
      <c r="I71" s="101"/>
      <c r="J71" s="43">
        <f t="shared" si="21"/>
        <v>0</v>
      </c>
      <c r="K71" s="56" t="e">
        <f t="shared" si="17"/>
        <v>#DIV/0!</v>
      </c>
    </row>
    <row r="72" spans="1:11" ht="56.25" hidden="1" x14ac:dyDescent="0.3">
      <c r="A72" s="15">
        <v>410545</v>
      </c>
      <c r="B72" s="151" t="s">
        <v>64</v>
      </c>
      <c r="C72" s="57"/>
      <c r="D72" s="57"/>
      <c r="E72" s="57"/>
      <c r="F72" s="101"/>
      <c r="G72" s="41"/>
      <c r="H72" s="42"/>
      <c r="I72" s="101"/>
      <c r="J72" s="43">
        <f t="shared" si="21"/>
        <v>0</v>
      </c>
      <c r="K72" s="56" t="e">
        <f t="shared" si="17"/>
        <v>#DIV/0!</v>
      </c>
    </row>
    <row r="73" spans="1:11" ht="43.5" customHeight="1" x14ac:dyDescent="0.3">
      <c r="A73" s="15">
        <v>410550</v>
      </c>
      <c r="B73" s="151" t="s">
        <v>68</v>
      </c>
      <c r="C73" s="57"/>
      <c r="D73" s="57">
        <v>3553.4</v>
      </c>
      <c r="E73" s="57">
        <v>3553.4</v>
      </c>
      <c r="F73" s="101">
        <v>3553.4</v>
      </c>
      <c r="G73" s="132">
        <f t="shared" ref="G73" si="39">SUM(F73-E73)</f>
        <v>0</v>
      </c>
      <c r="H73" s="42">
        <f t="shared" ref="H73" si="40">SUM(F73/E73)</f>
        <v>1</v>
      </c>
      <c r="I73" s="101">
        <v>904</v>
      </c>
      <c r="J73" s="43">
        <f t="shared" si="21"/>
        <v>2649.4</v>
      </c>
      <c r="K73" s="69">
        <f t="shared" si="17"/>
        <v>3.9307522123893808</v>
      </c>
    </row>
    <row r="74" spans="1:11" ht="20.25" x14ac:dyDescent="0.3">
      <c r="A74" s="128"/>
      <c r="B74" s="35" t="s">
        <v>35</v>
      </c>
      <c r="C74" s="50">
        <f>SUM(C38:C39)</f>
        <v>716849.2</v>
      </c>
      <c r="D74" s="50">
        <f>SUM(D38:D39)</f>
        <v>781388.3</v>
      </c>
      <c r="E74" s="50">
        <f>SUM(E38:E39)</f>
        <v>781388.3</v>
      </c>
      <c r="F74" s="99">
        <f>SUM(F38:F39)</f>
        <v>797883.8</v>
      </c>
      <c r="G74" s="50">
        <f>SUM(G38:G39)</f>
        <v>16495.499999999971</v>
      </c>
      <c r="H74" s="38">
        <f>SUM(F74/E74)</f>
        <v>1.0211105029343286</v>
      </c>
      <c r="I74" s="99">
        <f>SUM(I38:I39)</f>
        <v>616702.50000000012</v>
      </c>
      <c r="J74" s="50">
        <f>SUM(J38:J39)</f>
        <v>181181.29999999993</v>
      </c>
      <c r="K74" s="54">
        <f>SUM(F74/I74)*100%</f>
        <v>1.2937904419067539</v>
      </c>
    </row>
    <row r="75" spans="1:11" ht="17.25" x14ac:dyDescent="0.25">
      <c r="A75" s="170" t="s">
        <v>34</v>
      </c>
      <c r="B75" s="171"/>
      <c r="C75" s="171"/>
      <c r="D75" s="171"/>
      <c r="E75" s="171"/>
      <c r="F75" s="171"/>
      <c r="G75" s="171"/>
      <c r="H75" s="171"/>
      <c r="I75" s="171"/>
      <c r="J75" s="171"/>
      <c r="K75" s="172"/>
    </row>
    <row r="76" spans="1:11" ht="20.25" x14ac:dyDescent="0.3">
      <c r="A76" s="16">
        <v>190100</v>
      </c>
      <c r="B76" s="148" t="s">
        <v>13</v>
      </c>
      <c r="C76" s="124">
        <v>350</v>
      </c>
      <c r="D76" s="124">
        <v>350</v>
      </c>
      <c r="E76" s="47">
        <v>350</v>
      </c>
      <c r="F76" s="98">
        <v>261.60000000000002</v>
      </c>
      <c r="G76" s="41">
        <f t="shared" ref="G76:G80" si="41">SUM(F76-E76)</f>
        <v>-88.399999999999977</v>
      </c>
      <c r="H76" s="42">
        <f t="shared" ref="H76:H80" si="42">SUM(F76/E76)</f>
        <v>0.74742857142857144</v>
      </c>
      <c r="I76" s="104">
        <v>315.60000000000002</v>
      </c>
      <c r="J76" s="43">
        <f t="shared" ref="J76:J84" si="43">SUM(F76-I76)</f>
        <v>-54</v>
      </c>
      <c r="K76" s="44">
        <f>SUM(F76/I76)*100%</f>
        <v>0.82889733840304181</v>
      </c>
    </row>
    <row r="77" spans="1:11" ht="37.5" x14ac:dyDescent="0.3">
      <c r="A77" s="16">
        <v>211100</v>
      </c>
      <c r="B77" s="148" t="s">
        <v>76</v>
      </c>
      <c r="C77" s="124"/>
      <c r="D77" s="124"/>
      <c r="E77" s="47"/>
      <c r="F77" s="98">
        <v>3</v>
      </c>
      <c r="G77" s="41">
        <f t="shared" si="41"/>
        <v>3</v>
      </c>
      <c r="H77" s="42" t="e">
        <f t="shared" si="42"/>
        <v>#DIV/0!</v>
      </c>
      <c r="I77" s="104"/>
      <c r="J77" s="43">
        <f t="shared" si="43"/>
        <v>3</v>
      </c>
      <c r="K77" s="44" t="e">
        <f>SUM(F77/I77)*100%</f>
        <v>#DIV/0!</v>
      </c>
    </row>
    <row r="78" spans="1:11" ht="48.75" customHeight="1" x14ac:dyDescent="0.3">
      <c r="A78" s="16">
        <v>240621</v>
      </c>
      <c r="B78" s="85" t="s">
        <v>28</v>
      </c>
      <c r="C78" s="129"/>
      <c r="D78" s="129"/>
      <c r="E78" s="74"/>
      <c r="F78" s="111">
        <v>155.5</v>
      </c>
      <c r="G78" s="41">
        <f t="shared" si="41"/>
        <v>155.5</v>
      </c>
      <c r="H78" s="74"/>
      <c r="I78" s="109">
        <v>26.3</v>
      </c>
      <c r="J78" s="43">
        <f t="shared" si="43"/>
        <v>129.19999999999999</v>
      </c>
      <c r="K78" s="44">
        <f>SUM(F78/I78)*100%</f>
        <v>5.9125475285171101</v>
      </c>
    </row>
    <row r="79" spans="1:11" ht="20.25" x14ac:dyDescent="0.3">
      <c r="A79" s="16">
        <v>250000</v>
      </c>
      <c r="B79" s="85" t="s">
        <v>24</v>
      </c>
      <c r="C79" s="130">
        <v>6752.9</v>
      </c>
      <c r="D79" s="130">
        <v>6752.9</v>
      </c>
      <c r="E79" s="130">
        <v>6752.9</v>
      </c>
      <c r="F79" s="107">
        <v>63461</v>
      </c>
      <c r="G79" s="41">
        <f t="shared" si="41"/>
        <v>56708.1</v>
      </c>
      <c r="H79" s="42">
        <f t="shared" si="42"/>
        <v>9.3975921455967075</v>
      </c>
      <c r="I79" s="110">
        <v>16518</v>
      </c>
      <c r="J79" s="43">
        <f t="shared" si="43"/>
        <v>46943</v>
      </c>
      <c r="K79" s="44">
        <f>SUM(F79/I79)*100%</f>
        <v>3.8419300157404046</v>
      </c>
    </row>
    <row r="80" spans="1:11" ht="93.75" customHeight="1" x14ac:dyDescent="0.3">
      <c r="A80" s="15">
        <v>410529</v>
      </c>
      <c r="B80" s="147" t="s">
        <v>93</v>
      </c>
      <c r="C80" s="131"/>
      <c r="D80" s="144">
        <v>13624.8</v>
      </c>
      <c r="E80" s="75">
        <v>13624.8</v>
      </c>
      <c r="F80" s="107"/>
      <c r="G80" s="41">
        <f t="shared" si="41"/>
        <v>-13624.8</v>
      </c>
      <c r="H80" s="42">
        <f t="shared" si="42"/>
        <v>0</v>
      </c>
      <c r="I80" s="107"/>
      <c r="J80" s="43">
        <f t="shared" si="43"/>
        <v>0</v>
      </c>
      <c r="K80" s="44"/>
    </row>
    <row r="81" spans="1:11" ht="20.25" x14ac:dyDescent="0.3">
      <c r="A81" s="18"/>
      <c r="B81" s="35" t="s">
        <v>25</v>
      </c>
      <c r="C81" s="50">
        <f>SUM(C83:C85)</f>
        <v>0</v>
      </c>
      <c r="D81" s="50">
        <f>SUM(D82:D87)</f>
        <v>1000</v>
      </c>
      <c r="E81" s="50">
        <f>SUM(E83:E87)</f>
        <v>1000</v>
      </c>
      <c r="F81" s="99">
        <f>SUM(F82:F87)</f>
        <v>2472.6999999999998</v>
      </c>
      <c r="G81" s="50">
        <f>SUM(G82:G87)</f>
        <v>1472.7</v>
      </c>
      <c r="H81" s="38">
        <f>SUM(F81/E81)</f>
        <v>2.4726999999999997</v>
      </c>
      <c r="I81" s="99">
        <f>SUM(I82:I87)</f>
        <v>1393.8</v>
      </c>
      <c r="J81" s="50">
        <f t="shared" si="43"/>
        <v>1078.8999999999999</v>
      </c>
      <c r="K81" s="54">
        <f>SUM(F81/I81)*100%</f>
        <v>1.7740708853494045</v>
      </c>
    </row>
    <row r="82" spans="1:11" ht="51" customHeight="1" x14ac:dyDescent="0.3">
      <c r="A82" s="20">
        <v>241109</v>
      </c>
      <c r="B82" s="127" t="s">
        <v>57</v>
      </c>
      <c r="C82" s="76"/>
      <c r="D82" s="76"/>
      <c r="E82" s="76"/>
      <c r="F82" s="101">
        <v>2.4</v>
      </c>
      <c r="G82" s="92">
        <f t="shared" ref="G82:G87" si="44">SUM(F82-E82)</f>
        <v>2.4</v>
      </c>
      <c r="H82" s="93"/>
      <c r="I82" s="101">
        <v>2.2000000000000002</v>
      </c>
      <c r="J82" s="77">
        <f t="shared" si="43"/>
        <v>0.19999999999999973</v>
      </c>
      <c r="K82" s="69">
        <f t="shared" ref="K82:K83" si="45">SUM(F82/I82)*100%</f>
        <v>1.0909090909090908</v>
      </c>
    </row>
    <row r="83" spans="1:11" ht="27.75" customHeight="1" x14ac:dyDescent="0.3">
      <c r="A83" s="20">
        <v>241700</v>
      </c>
      <c r="B83" s="134" t="s">
        <v>30</v>
      </c>
      <c r="C83" s="86"/>
      <c r="D83" s="86"/>
      <c r="E83" s="77"/>
      <c r="F83" s="98"/>
      <c r="G83" s="41">
        <f t="shared" si="44"/>
        <v>0</v>
      </c>
      <c r="H83" s="42"/>
      <c r="I83" s="104">
        <v>839.9</v>
      </c>
      <c r="J83" s="77">
        <f t="shared" si="43"/>
        <v>-839.9</v>
      </c>
      <c r="K83" s="69">
        <f t="shared" si="45"/>
        <v>0</v>
      </c>
    </row>
    <row r="84" spans="1:11" ht="20.25" x14ac:dyDescent="0.3">
      <c r="A84" s="16">
        <v>310300</v>
      </c>
      <c r="B84" s="135" t="s">
        <v>40</v>
      </c>
      <c r="C84" s="78"/>
      <c r="D84" s="78"/>
      <c r="E84" s="49"/>
      <c r="F84" s="98"/>
      <c r="G84" s="41">
        <f t="shared" si="44"/>
        <v>0</v>
      </c>
      <c r="H84" s="42"/>
      <c r="I84" s="104"/>
      <c r="J84" s="43">
        <f t="shared" si="43"/>
        <v>0</v>
      </c>
      <c r="K84" s="56"/>
    </row>
    <row r="85" spans="1:11" ht="20.25" x14ac:dyDescent="0.3">
      <c r="A85" s="16">
        <v>330100</v>
      </c>
      <c r="B85" s="136" t="s">
        <v>26</v>
      </c>
      <c r="C85" s="79"/>
      <c r="D85" s="79"/>
      <c r="E85" s="80"/>
      <c r="F85" s="98">
        <v>1470.3</v>
      </c>
      <c r="G85" s="41">
        <f t="shared" si="44"/>
        <v>1470.3</v>
      </c>
      <c r="H85" s="42"/>
      <c r="I85" s="98">
        <v>403.2</v>
      </c>
      <c r="J85" s="43">
        <f>SUM(F85-I85)</f>
        <v>1067.0999999999999</v>
      </c>
      <c r="K85" s="69">
        <f t="shared" ref="K85:K87" si="46">SUM(F85/I85)*100%</f>
        <v>3.6465773809523809</v>
      </c>
    </row>
    <row r="86" spans="1:11" ht="37.5" x14ac:dyDescent="0.3">
      <c r="A86" s="15">
        <v>410345</v>
      </c>
      <c r="B86" s="87" t="s">
        <v>53</v>
      </c>
      <c r="C86" s="78"/>
      <c r="D86" s="78"/>
      <c r="E86" s="80"/>
      <c r="F86" s="98"/>
      <c r="G86" s="41"/>
      <c r="H86" s="42"/>
      <c r="I86" s="98"/>
      <c r="J86" s="43">
        <f>SUM(F86-I86)</f>
        <v>0</v>
      </c>
      <c r="K86" s="44"/>
    </row>
    <row r="87" spans="1:11" ht="20.25" x14ac:dyDescent="0.3">
      <c r="A87" s="15">
        <v>410539</v>
      </c>
      <c r="B87" s="87" t="s">
        <v>44</v>
      </c>
      <c r="C87" s="78"/>
      <c r="D87" s="137">
        <v>1000</v>
      </c>
      <c r="E87" s="80">
        <v>1000</v>
      </c>
      <c r="F87" s="98">
        <v>1000</v>
      </c>
      <c r="G87" s="41">
        <f t="shared" si="44"/>
        <v>0</v>
      </c>
      <c r="H87" s="42">
        <f t="shared" ref="H87:H89" si="47">SUM(F87/E87)</f>
        <v>1</v>
      </c>
      <c r="I87" s="98">
        <v>148.5</v>
      </c>
      <c r="J87" s="43">
        <f>SUM(F87-I87)</f>
        <v>851.5</v>
      </c>
      <c r="K87" s="69">
        <f t="shared" si="46"/>
        <v>6.7340067340067344</v>
      </c>
    </row>
    <row r="88" spans="1:11" ht="20.25" x14ac:dyDescent="0.3">
      <c r="A88" s="18"/>
      <c r="B88" s="35" t="s">
        <v>36</v>
      </c>
      <c r="C88" s="67">
        <f>SUM(C76:C81)</f>
        <v>7102.9</v>
      </c>
      <c r="D88" s="67">
        <f>SUM(D76:D81)</f>
        <v>21727.699999999997</v>
      </c>
      <c r="E88" s="67">
        <f>SUM(E76:E81)</f>
        <v>21727.699999999997</v>
      </c>
      <c r="F88" s="100">
        <f>SUM(F76:F81)</f>
        <v>66353.8</v>
      </c>
      <c r="G88" s="67">
        <f>SUM(G76:G81)</f>
        <v>44626.099999999991</v>
      </c>
      <c r="H88" s="38">
        <f t="shared" si="47"/>
        <v>3.0538805303828758</v>
      </c>
      <c r="I88" s="100">
        <f>SUM(I76:I81)</f>
        <v>18253.7</v>
      </c>
      <c r="J88" s="67">
        <f>SUM(J76:J81)</f>
        <v>48100.1</v>
      </c>
      <c r="K88" s="54">
        <f>SUM(F88/I88)*100%</f>
        <v>3.6350876808537449</v>
      </c>
    </row>
    <row r="89" spans="1:11" ht="21" thickBot="1" x14ac:dyDescent="0.35">
      <c r="A89" s="21"/>
      <c r="B89" s="11" t="s">
        <v>27</v>
      </c>
      <c r="C89" s="81">
        <f>SUM(C74,C88)</f>
        <v>723952.1</v>
      </c>
      <c r="D89" s="81">
        <f>SUM(D74,D88)</f>
        <v>803116</v>
      </c>
      <c r="E89" s="81">
        <f>SUM(E74,E88)</f>
        <v>803116</v>
      </c>
      <c r="F89" s="108">
        <f>SUM(F74,F88)</f>
        <v>864237.60000000009</v>
      </c>
      <c r="G89" s="81">
        <f>SUM(G74,G88)</f>
        <v>61121.599999999962</v>
      </c>
      <c r="H89" s="84">
        <f t="shared" si="47"/>
        <v>1.0761055688094872</v>
      </c>
      <c r="I89" s="108">
        <f>SUM(I74,I88)</f>
        <v>634956.20000000007</v>
      </c>
      <c r="J89" s="81">
        <f>SUM(J74,J88)</f>
        <v>229281.39999999994</v>
      </c>
      <c r="K89" s="82">
        <f>SUM(F89/I89)*100%</f>
        <v>1.3610979780967569</v>
      </c>
    </row>
    <row r="90" spans="1:11" ht="30" customHeight="1" x14ac:dyDescent="0.3">
      <c r="A90" s="10"/>
      <c r="B90" s="168" t="s">
        <v>75</v>
      </c>
      <c r="C90" s="169"/>
      <c r="D90" s="169"/>
      <c r="E90" s="169"/>
      <c r="F90" s="169"/>
      <c r="G90" s="169"/>
      <c r="H90" s="169"/>
      <c r="I90" s="169"/>
      <c r="J90" s="169"/>
      <c r="K90" s="169"/>
    </row>
    <row r="91" spans="1:11" ht="46.5" customHeight="1" x14ac:dyDescent="0.3">
      <c r="A91" s="1"/>
      <c r="B91" s="1"/>
      <c r="C91" s="1"/>
      <c r="D91" s="6"/>
      <c r="E91" s="6"/>
      <c r="F91" s="7"/>
      <c r="G91" s="8"/>
      <c r="H91" s="9"/>
      <c r="I91" s="4"/>
      <c r="J91" s="3"/>
      <c r="K91" s="3"/>
    </row>
  </sheetData>
  <mergeCells count="14">
    <mergeCell ref="I5:I6"/>
    <mergeCell ref="J5:K5"/>
    <mergeCell ref="A75:K75"/>
    <mergeCell ref="B90:K90"/>
    <mergeCell ref="A1:K1"/>
    <mergeCell ref="A2:K2"/>
    <mergeCell ref="A3:K3"/>
    <mergeCell ref="A5:A6"/>
    <mergeCell ref="B5:B6"/>
    <mergeCell ref="C5:C6"/>
    <mergeCell ref="D5:D6"/>
    <mergeCell ref="E5:E6"/>
    <mergeCell ref="F5:F6"/>
    <mergeCell ref="G5:H5"/>
  </mergeCells>
  <conditionalFormatting sqref="A90:B90 L90:XFD90 A1:XFD2 L3:XFD3 A4:XFD89 A91:XFD1048576">
    <cfRule type="containsErrors" dxfId="3" priority="3">
      <formula>ISERROR(A1)</formula>
    </cfRule>
    <cfRule type="cellIs" dxfId="2" priority="4" operator="equal">
      <formula>0</formula>
    </cfRule>
  </conditionalFormatting>
  <conditionalFormatting sqref="A3:K3">
    <cfRule type="containsErrors" dxfId="1" priority="1">
      <formula>ISERROR(A3)</formula>
    </cfRule>
    <cfRule type="cellIs" dxfId="0" priority="2" operator="equal">
      <formula>0</formula>
    </cfRule>
  </conditionalFormatting>
  <pageMargins left="0.11811023622047245" right="0.11811023622047245" top="0" bottom="0" header="0.31496062992125984" footer="0.11811023622047245"/>
  <pageSetup paperSize="9" scale="60" orientation="landscape" verticalDpi="4294967295" r:id="rId1"/>
  <rowBreaks count="2" manualBreakCount="2">
    <brk id="36" max="10" man="1"/>
    <brk id="58" max="10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грудень-21</vt:lpstr>
      <vt:lpstr>'грудень-21'!Область_печати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BEST</dc:creator>
  <cp:lastModifiedBy>Huzei Liuda</cp:lastModifiedBy>
  <cp:lastPrinted>2022-01-14T07:46:01Z</cp:lastPrinted>
  <dcterms:created xsi:type="dcterms:W3CDTF">2015-02-12T09:02:27Z</dcterms:created>
  <dcterms:modified xsi:type="dcterms:W3CDTF">2022-01-18T10:14:48Z</dcterms:modified>
</cp:coreProperties>
</file>