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zei Liuda\Desktop\"/>
    </mc:Choice>
  </mc:AlternateContent>
  <bookViews>
    <workbookView xWindow="0" yWindow="0" windowWidth="2115" windowHeight="0" tabRatio="365"/>
  </bookViews>
  <sheets>
    <sheet name="на 01.03.2022" sheetId="39" r:id="rId1"/>
  </sheets>
  <calcPr calcId="162913"/>
</workbook>
</file>

<file path=xl/calcChain.xml><?xml version="1.0" encoding="utf-8"?>
<calcChain xmlns="http://schemas.openxmlformats.org/spreadsheetml/2006/main">
  <c r="D14" i="39" l="1"/>
  <c r="D13" i="39"/>
  <c r="G26" i="39" l="1"/>
  <c r="H26" i="39"/>
  <c r="J26" i="39"/>
  <c r="I49" i="39" l="1"/>
  <c r="C77" i="39" l="1"/>
  <c r="H73" i="39" l="1"/>
  <c r="K73" i="39"/>
  <c r="J73" i="39"/>
  <c r="G73" i="39"/>
  <c r="K21" i="39"/>
  <c r="H72" i="39" l="1"/>
  <c r="E77" i="39" l="1"/>
  <c r="G34" i="39" l="1"/>
  <c r="K83" i="39" l="1"/>
  <c r="J83" i="39"/>
  <c r="H83" i="39"/>
  <c r="G83" i="39"/>
  <c r="J82" i="39"/>
  <c r="K81" i="39"/>
  <c r="J81" i="39"/>
  <c r="G81" i="39"/>
  <c r="J80" i="39"/>
  <c r="G80" i="39"/>
  <c r="K79" i="39"/>
  <c r="J79" i="39"/>
  <c r="G79" i="39"/>
  <c r="K78" i="39"/>
  <c r="J78" i="39"/>
  <c r="G78" i="39"/>
  <c r="I77" i="39"/>
  <c r="I84" i="39" s="1"/>
  <c r="F77" i="39"/>
  <c r="F84" i="39" s="1"/>
  <c r="E84" i="39"/>
  <c r="D77" i="39"/>
  <c r="D84" i="39" s="1"/>
  <c r="C84" i="39"/>
  <c r="J76" i="39"/>
  <c r="H76" i="39"/>
  <c r="G76" i="39"/>
  <c r="K75" i="39"/>
  <c r="J75" i="39"/>
  <c r="H75" i="39"/>
  <c r="G75" i="39"/>
  <c r="K74" i="39"/>
  <c r="J74" i="39"/>
  <c r="G74" i="39"/>
  <c r="K72" i="39"/>
  <c r="J72" i="39"/>
  <c r="G72" i="39"/>
  <c r="J69" i="39"/>
  <c r="G69" i="39"/>
  <c r="K68" i="39"/>
  <c r="J68" i="39"/>
  <c r="K67" i="39"/>
  <c r="J67" i="39"/>
  <c r="K66" i="39"/>
  <c r="J66" i="39"/>
  <c r="K65" i="39"/>
  <c r="J65" i="39"/>
  <c r="H65" i="39"/>
  <c r="G65" i="39"/>
  <c r="K63" i="39"/>
  <c r="J63" i="39"/>
  <c r="K62" i="39"/>
  <c r="J62" i="39"/>
  <c r="J61" i="39"/>
  <c r="H61" i="39"/>
  <c r="G61" i="39"/>
  <c r="K60" i="39"/>
  <c r="J60" i="39"/>
  <c r="H60" i="39"/>
  <c r="G60" i="39"/>
  <c r="K59" i="39"/>
  <c r="J59" i="39"/>
  <c r="H59" i="39"/>
  <c r="G59" i="39"/>
  <c r="K58" i="39"/>
  <c r="J58" i="39"/>
  <c r="H58" i="39"/>
  <c r="G58" i="39"/>
  <c r="K57" i="39"/>
  <c r="J57" i="39"/>
  <c r="H57" i="39"/>
  <c r="G57" i="39"/>
  <c r="K56" i="39"/>
  <c r="J56" i="39"/>
  <c r="H56" i="39"/>
  <c r="G56" i="39"/>
  <c r="K55" i="39"/>
  <c r="J55" i="39"/>
  <c r="G55" i="39"/>
  <c r="J54" i="39"/>
  <c r="J53" i="39"/>
  <c r="K52" i="39"/>
  <c r="J52" i="39"/>
  <c r="K51" i="39"/>
  <c r="J51" i="39"/>
  <c r="K50" i="39"/>
  <c r="J50" i="39"/>
  <c r="F49" i="39"/>
  <c r="E49" i="39"/>
  <c r="D49" i="39"/>
  <c r="C49" i="39"/>
  <c r="K48" i="39"/>
  <c r="J48" i="39"/>
  <c r="H48" i="39"/>
  <c r="G48" i="39"/>
  <c r="I47" i="39"/>
  <c r="F47" i="39"/>
  <c r="E47" i="39"/>
  <c r="D47" i="39"/>
  <c r="C47" i="39"/>
  <c r="K46" i="39"/>
  <c r="J46" i="39"/>
  <c r="H46" i="39"/>
  <c r="G46" i="39"/>
  <c r="K45" i="39"/>
  <c r="J45" i="39"/>
  <c r="K44" i="39"/>
  <c r="J44" i="39"/>
  <c r="H44" i="39"/>
  <c r="G44" i="39"/>
  <c r="K43" i="39"/>
  <c r="J43" i="39"/>
  <c r="H43" i="39"/>
  <c r="G43" i="39"/>
  <c r="J42" i="39"/>
  <c r="J41" i="39"/>
  <c r="I40" i="39"/>
  <c r="F40" i="39"/>
  <c r="E40" i="39"/>
  <c r="D40" i="39"/>
  <c r="C40" i="39"/>
  <c r="C39" i="39" s="1"/>
  <c r="K37" i="39"/>
  <c r="J37" i="39"/>
  <c r="H37" i="39"/>
  <c r="G37" i="39"/>
  <c r="J36" i="39"/>
  <c r="I35" i="39"/>
  <c r="F35" i="39"/>
  <c r="E35" i="39"/>
  <c r="D35" i="39"/>
  <c r="K34" i="39"/>
  <c r="J34" i="39"/>
  <c r="K33" i="39"/>
  <c r="J33" i="39"/>
  <c r="H33" i="39"/>
  <c r="G33" i="39"/>
  <c r="K32" i="39"/>
  <c r="J32" i="39"/>
  <c r="H32" i="39"/>
  <c r="G32" i="39"/>
  <c r="K31" i="39"/>
  <c r="J31" i="39"/>
  <c r="H31" i="39"/>
  <c r="G31" i="39"/>
  <c r="K30" i="39"/>
  <c r="J30" i="39"/>
  <c r="H30" i="39"/>
  <c r="G30" i="39"/>
  <c r="K29" i="39"/>
  <c r="J29" i="39"/>
  <c r="H29" i="39"/>
  <c r="G29" i="39"/>
  <c r="K28" i="39"/>
  <c r="J28" i="39"/>
  <c r="H28" i="39"/>
  <c r="G28" i="39"/>
  <c r="K27" i="39"/>
  <c r="J27" i="39"/>
  <c r="H27" i="39"/>
  <c r="G27" i="39"/>
  <c r="K25" i="39"/>
  <c r="J25" i="39"/>
  <c r="H25" i="39"/>
  <c r="G25" i="39"/>
  <c r="K24" i="39"/>
  <c r="J24" i="39"/>
  <c r="H24" i="39"/>
  <c r="G24" i="39"/>
  <c r="J23" i="39"/>
  <c r="G23" i="39"/>
  <c r="J22" i="39"/>
  <c r="H22" i="39"/>
  <c r="G22" i="39"/>
  <c r="J21" i="39"/>
  <c r="H21" i="39"/>
  <c r="G21" i="39"/>
  <c r="I20" i="39"/>
  <c r="F20" i="39"/>
  <c r="E20" i="39"/>
  <c r="D20" i="39"/>
  <c r="C20" i="39"/>
  <c r="K19" i="39"/>
  <c r="J19" i="39"/>
  <c r="H19" i="39"/>
  <c r="G19" i="39"/>
  <c r="K18" i="39"/>
  <c r="J18" i="39"/>
  <c r="H18" i="39"/>
  <c r="G18" i="39"/>
  <c r="K17" i="39"/>
  <c r="J17" i="39"/>
  <c r="H17" i="39"/>
  <c r="G17" i="39"/>
  <c r="K16" i="39"/>
  <c r="J16" i="39"/>
  <c r="H16" i="39"/>
  <c r="G16" i="39"/>
  <c r="K15" i="39"/>
  <c r="J15" i="39"/>
  <c r="H15" i="39"/>
  <c r="G15" i="39"/>
  <c r="I14" i="39"/>
  <c r="I13" i="39" s="1"/>
  <c r="I8" i="39" s="1"/>
  <c r="F14" i="39"/>
  <c r="F13" i="39" s="1"/>
  <c r="E14" i="39"/>
  <c r="E13" i="39" s="1"/>
  <c r="E8" i="39" s="1"/>
  <c r="D8" i="39"/>
  <c r="C14" i="39"/>
  <c r="C13" i="39" s="1"/>
  <c r="C8" i="39" s="1"/>
  <c r="K12" i="39"/>
  <c r="J12" i="39"/>
  <c r="H12" i="39"/>
  <c r="G12" i="39"/>
  <c r="K11" i="39"/>
  <c r="J11" i="39"/>
  <c r="H11" i="39"/>
  <c r="G11" i="39"/>
  <c r="K10" i="39"/>
  <c r="J10" i="39"/>
  <c r="H10" i="39"/>
  <c r="G10" i="39"/>
  <c r="K9" i="39"/>
  <c r="J9" i="39"/>
  <c r="H9" i="39"/>
  <c r="G9" i="39"/>
  <c r="F39" i="39" l="1"/>
  <c r="D39" i="39"/>
  <c r="J49" i="39"/>
  <c r="K13" i="39"/>
  <c r="J14" i="39"/>
  <c r="J35" i="39"/>
  <c r="G77" i="39"/>
  <c r="G84" i="39" s="1"/>
  <c r="G49" i="39"/>
  <c r="J20" i="39"/>
  <c r="G14" i="39"/>
  <c r="G13" i="39" s="1"/>
  <c r="G8" i="39" s="1"/>
  <c r="C38" i="39"/>
  <c r="C70" i="39" s="1"/>
  <c r="C85" i="39" s="1"/>
  <c r="E38" i="39"/>
  <c r="I38" i="39"/>
  <c r="K20" i="39"/>
  <c r="K49" i="39"/>
  <c r="E39" i="39"/>
  <c r="I39" i="39"/>
  <c r="K47" i="39"/>
  <c r="J40" i="39"/>
  <c r="D38" i="39"/>
  <c r="G20" i="39"/>
  <c r="G35" i="39"/>
  <c r="K35" i="39"/>
  <c r="H84" i="39"/>
  <c r="K84" i="39"/>
  <c r="H13" i="39"/>
  <c r="J13" i="39"/>
  <c r="J8" i="39" s="1"/>
  <c r="K14" i="39"/>
  <c r="H20" i="39"/>
  <c r="G40" i="39"/>
  <c r="K40" i="39"/>
  <c r="H47" i="39"/>
  <c r="J47" i="39"/>
  <c r="H77" i="39"/>
  <c r="J77" i="39"/>
  <c r="J84" i="39" s="1"/>
  <c r="F8" i="39"/>
  <c r="H14" i="39"/>
  <c r="H35" i="39"/>
  <c r="H40" i="39"/>
  <c r="G47" i="39"/>
  <c r="H49" i="39"/>
  <c r="K77" i="39"/>
  <c r="D70" i="39" l="1"/>
  <c r="D85" i="39" s="1"/>
  <c r="K39" i="39"/>
  <c r="I70" i="39"/>
  <c r="I85" i="39" s="1"/>
  <c r="E70" i="39"/>
  <c r="E85" i="39" s="1"/>
  <c r="J39" i="39"/>
  <c r="G39" i="39"/>
  <c r="H39" i="39"/>
  <c r="F38" i="39"/>
  <c r="H8" i="39"/>
  <c r="K8" i="39"/>
  <c r="J38" i="39" l="1"/>
  <c r="J70" i="39" s="1"/>
  <c r="J85" i="39" s="1"/>
  <c r="H38" i="39"/>
  <c r="F70" i="39"/>
  <c r="K38" i="39"/>
  <c r="G38" i="39"/>
  <c r="G70" i="39" s="1"/>
  <c r="G85" i="39" s="1"/>
  <c r="K70" i="39" l="1"/>
  <c r="F85" i="39"/>
  <c r="H70" i="39"/>
  <c r="K85" i="39" l="1"/>
  <c r="H85" i="39"/>
</calcChain>
</file>

<file path=xl/sharedStrings.xml><?xml version="1.0" encoding="utf-8"?>
<sst xmlns="http://schemas.openxmlformats.org/spreadsheetml/2006/main" count="99" uniqueCount="92">
  <si>
    <t>Відхилення  фактичних надходжень до затверджених показників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</si>
  <si>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</si>
  <si>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</si>
  <si>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</si>
  <si>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</si>
  <si>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прибуток</t>
  </si>
  <si>
    <t>Місцеві податки і збори</t>
  </si>
  <si>
    <t>Податок на майно</t>
  </si>
  <si>
    <t>- податок на нерухоме майно</t>
  </si>
  <si>
    <t>- плата за землю</t>
  </si>
  <si>
    <t xml:space="preserve">- транспортний податок </t>
  </si>
  <si>
    <t>Туристичний збір</t>
  </si>
  <si>
    <t>Єдиний податок</t>
  </si>
  <si>
    <t>Екологічний податок</t>
  </si>
  <si>
    <t xml:space="preserve">Неподаткові надходження </t>
  </si>
  <si>
    <t>Інші надходження</t>
  </si>
  <si>
    <t>Адміністративні штрафи та інші санкції</t>
  </si>
  <si>
    <t>Державне мито</t>
  </si>
  <si>
    <t>Доходи від операцій з капіталом</t>
  </si>
  <si>
    <t>Кошти від реалізації безхазяйного майна</t>
  </si>
  <si>
    <t>Разом доходів загального фонду</t>
  </si>
  <si>
    <t>Офіційні трансферти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</si>
  <si>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</si>
  <si>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</si>
  <si>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погашення заборгованості з різниці в тарифах</t>
  </si>
  <si>
    <t>Власні надходження бюджетних установ і організацій</t>
  </si>
  <si>
    <t>Бюджет розвитку</t>
  </si>
  <si>
    <t>Кошти від продажу землі</t>
  </si>
  <si>
    <t>Всього доходів</t>
  </si>
  <si>
    <t>СПЕЦІАЛЬНИЙ         ФОНД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</si>
  <si>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</si>
  <si>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Адміністративний збір за  державну реєстрацію речових прав на нерухоме майно та їх обтяжень </t>
  </si>
  <si>
    <t>Надходження коштів пайової участі у розвитку інфраструктури населеного пункту</t>
  </si>
  <si>
    <t>Адмiнiстративнi штрафи та штрафнi санкцiї за порушення законодавства у сферi виробництва та обiгу алкогольних напоїв та тютюнових виробiв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</si>
  <si>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</si>
  <si>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розмiщення тимчасово вiльних коштiв мiсцевих бюджетiв</t>
  </si>
  <si>
    <t xml:space="preserve"> </t>
  </si>
  <si>
    <t>Всього доходів загального фонду</t>
  </si>
  <si>
    <t>Разом доходів спеціального фонду</t>
  </si>
  <si>
    <t>Код бюджетної класифікації доходів</t>
  </si>
  <si>
    <t>Найменування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</si>
  <si>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</si>
  <si>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Кошти від відчуження майна, що перебуває в ком. власності </t>
  </si>
  <si>
    <t xml:space="preserve">Субвенції  з державного бюджету місцевим бюджетам      </t>
  </si>
  <si>
    <t xml:space="preserve">Субвенції з місцевих бюджетів іншим  місцевим бюджетам      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</si>
  <si>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</si>
  <si>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</si>
  <si>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</si>
  <si>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Інші субвенцiї з місцевого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</si>
  <si>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</si>
  <si>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</si>
  <si>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</si>
  <si>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</si>
  <si>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</si>
  <si>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</si>
  <si>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</si>
  <si>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</si>
  <si>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</si>
  <si>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Частина чистого прибутку (доходу) комунальних унітарних підприємств та їх об'єднань, що вилучається до бюджету </t>
  </si>
  <si>
    <t>Плата за надання інших адміністративних послуг</t>
  </si>
  <si>
    <t>Надходження коштів від Державного фонду дорогоцінних металів і дорогоцінного каміння 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</si>
  <si>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</si>
  <si>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</si>
  <si>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Субвенція 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</si>
  <si>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Внутрішні податки на товари та послуги (акцизний податок)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</si>
  <si>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</si>
  <si>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державного бюджету місцевим бюджетам на формування інфраструктури об'єднаних територіальних громад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</si>
  <si>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</si>
  <si>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ступенів,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</si>
  <si>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</si>
  <si>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</si>
  <si>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</si>
  <si>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Дотації з місцевих бюджетів іншим місцевим бюджетам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</si>
  <si>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</si>
  <si>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потребами, що утворився на початок бюджетного періоду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</si>
  <si>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</si>
  <si>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здійснення доплат медичним та іншим працівникам закладів охорони здоров'я за рахунок відповідної субвенції з державного бюджету</t>
  </si>
  <si>
    <t>Надходження коштів з рахунків виборчих фондів  </t>
  </si>
  <si>
    <t>виконання  розпису доходів  бюджету Вараської міської  територіальної громади</t>
  </si>
  <si>
    <t xml:space="preserve"> Аналіз</t>
  </si>
  <si>
    <t xml:space="preserve">Рентна плата та плата за використання інших природних ресурсів </t>
  </si>
  <si>
    <t>Начальник відділу доходів бюджету та фінансів підприємств комунальної власності                                                                         Олена ХАНДУЧКА</t>
  </si>
  <si>
    <t>Надходження коштів від відшкодування втрат сільськогосподарського і лісогосподарського виробництва  </t>
  </si>
  <si>
    <t xml:space="preserve"> Фактичні надходження до бюджету станом  на 01.03.2021 р.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</si>
  <si>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</si>
  <si>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>Відхилення фактичних надходжень на звітну дату 2022 року до фактичних надходжень у 2021 році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</si>
  <si>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Кримзаходів щодо соціально-економічного розвитку окремих територій</t>
  </si>
  <si>
    <t>Бюджет                         на 2022 р.</t>
  </si>
  <si>
    <t xml:space="preserve">Затверджено розписом станом на  01.03.2022 р.                             </t>
  </si>
  <si>
    <r>
      <t xml:space="preserve">                                                                                                        01 березня 2022  року                                                                                        </t>
    </r>
    <r>
      <rPr>
        <sz val="16"/>
        <rFont val="Times New Roman"/>
        <family val="1"/>
        <charset val="204"/>
      </rPr>
      <t xml:space="preserve"> тис.грн.    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</t>
    </r>
  </si>
  <si>
    <t xml:space="preserve"> Фактичні надходження до бюджету станом  на 01.03.2022 р.</t>
  </si>
  <si>
    <t>Бюджет                                 на 2022 р.                   зі змінами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</si>
</sst>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#,##0.0"/>
  </numFmts>
  <fonts count="4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5"/>
      <name val="Cambria"/>
      <family val="1"/>
      <charset val="204"/>
      <scheme val="major"/>
    </font>
    <font>
      <b/>
      <sz val="16"/>
      <name val="Cambria"/>
      <family val="1"/>
      <charset val="204"/>
      <scheme val="major"/>
    </font>
    <font>
      <sz val="16"/>
      <name val="Cambria"/>
      <family val="1"/>
      <charset val="204"/>
      <scheme val="major"/>
    </font>
    <font>
      <b/>
      <i/>
      <sz val="16"/>
      <name val="Cambria"/>
      <family val="1"/>
      <charset val="204"/>
      <scheme val="maj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5.5"/>
      <color indexed="8"/>
      <name val="Cambria"/>
      <family val="1"/>
      <charset val="204"/>
      <scheme val="major"/>
    </font>
    <font>
      <b/>
      <sz val="15.5"/>
      <name val="Cambria"/>
      <family val="1"/>
      <charset val="204"/>
      <scheme val="major"/>
    </font>
    <font>
      <sz val="15.5"/>
      <name val="Times New Roman"/>
      <family val="1"/>
      <charset val="204"/>
    </font>
    <font>
      <sz val="15.5"/>
      <name val="Cambria"/>
      <family val="1"/>
      <charset val="204"/>
      <scheme val="major"/>
    </font>
    <font>
      <sz val="15.5"/>
      <color indexed="8"/>
      <name val="Times New Roman"/>
      <family val="1"/>
      <charset val="204"/>
    </font>
    <font>
      <sz val="15.5"/>
      <color theme="3" tint="-0.499984740745262"/>
      <name val="Times New Roman"/>
      <family val="1"/>
      <charset val="204"/>
    </font>
    <font>
      <b/>
      <sz val="15.5"/>
      <color indexed="8"/>
      <name val="Times New Roman"/>
      <family val="1"/>
      <charset val="204"/>
    </font>
    <font>
      <sz val="15.5"/>
      <color indexed="8"/>
      <name val="Cambria"/>
      <family val="1"/>
      <charset val="204"/>
      <scheme val="major"/>
    </font>
    <font>
      <sz val="15.5"/>
      <color theme="1"/>
      <name val="Times New Roman"/>
      <family val="1"/>
      <charset val="204"/>
    </font>
    <font>
      <sz val="15.5"/>
      <color theme="1"/>
      <name val="Cambria"/>
      <family val="1"/>
      <charset val="204"/>
      <scheme val="major"/>
    </font>
    <font>
      <sz val="13.5"/>
      <name val="Cambria"/>
      <family val="1"/>
      <charset val="204"/>
      <scheme val="major"/>
    </font>
    <font>
      <sz val="13.5"/>
      <color theme="1"/>
      <name val="Cambria"/>
      <family val="1"/>
      <charset val="204"/>
      <scheme val="major"/>
    </font>
    <font>
      <sz val="16"/>
      <color rgb="FF000000"/>
      <name val="Times New Roman"/>
      <family val="1"/>
      <charset val="204"/>
    </font>
    <font>
      <b/>
      <sz val="15"/>
      <color indexed="8"/>
      <name val="Cambria"/>
      <family val="1"/>
      <charset val="204"/>
      <scheme val="major"/>
    </font>
    <font>
      <sz val="15"/>
      <color theme="1"/>
      <name val="Cambria"/>
      <family val="1"/>
      <charset val="204"/>
      <scheme val="major"/>
    </font>
    <font>
      <sz val="14"/>
      <color rgb="FF000000"/>
      <name val="Times New Roman"/>
      <family val="1"/>
      <charset val="204"/>
    </font>
    <font>
      <b/>
      <sz val="15.5"/>
      <name val="Times New Roman"/>
      <family val="1"/>
      <charset val="204"/>
    </font>
    <font>
      <sz val="16.5"/>
      <name val="Times New Roman"/>
      <family val="1"/>
      <charset val="204"/>
    </font>
    <font>
      <b/>
      <sz val="16.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EDEF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rgb="FF00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9" fontId="48" fillId="0" borderId="0" applyFont="0" applyFill="0" applyBorder="0" applyAlignment="0" applyProtection="0"/>
  </cellStyleXfs>
  <cellXfs count="221">
    <xf numFmtId="0" fontId="0" fillId="0" borderId="0" xfId="0"/>
    <xf numFmtId="0" fontId="1" fillId="0" borderId="0" xfId="1"/>
    <xf numFmtId="0" fontId="3" fillId="0" borderId="0" xfId="1" applyFont="1"/>
    <xf numFmtId="166" fontId="7" fillId="0" borderId="0" xfId="1" applyNumberFormat="1" applyFont="1" applyFill="1" applyBorder="1"/>
    <xf numFmtId="165" fontId="8" fillId="0" borderId="0" xfId="1" applyNumberFormat="1" applyFont="1" applyFill="1" applyBorder="1"/>
    <xf numFmtId="0" fontId="1" fillId="0" borderId="0" xfId="1" applyFill="1"/>
    <xf numFmtId="0" fontId="10" fillId="0" borderId="0" xfId="1" applyFont="1"/>
    <xf numFmtId="0" fontId="14" fillId="0" borderId="0" xfId="1" applyFont="1"/>
    <xf numFmtId="0" fontId="14" fillId="0" borderId="0" xfId="1" applyFont="1" applyFill="1"/>
    <xf numFmtId="0" fontId="6" fillId="0" borderId="0" xfId="1" applyFont="1"/>
    <xf numFmtId="0" fontId="12" fillId="0" borderId="0" xfId="1" applyFont="1" applyBorder="1"/>
    <xf numFmtId="4" fontId="13" fillId="0" borderId="0" xfId="1" applyNumberFormat="1" applyFont="1" applyFill="1" applyBorder="1" applyAlignment="1">
      <alignment horizontal="right"/>
    </xf>
    <xf numFmtId="4" fontId="13" fillId="0" borderId="0" xfId="1" applyNumberFormat="1" applyFont="1" applyFill="1" applyBorder="1"/>
    <xf numFmtId="4" fontId="12" fillId="3" borderId="0" xfId="1" applyNumberFormat="1" applyFont="1" applyFill="1" applyBorder="1"/>
    <xf numFmtId="4" fontId="12" fillId="0" borderId="0" xfId="1" applyNumberFormat="1" applyFont="1" applyFill="1" applyBorder="1"/>
    <xf numFmtId="0" fontId="3" fillId="0" borderId="24" xfId="1" applyFont="1" applyBorder="1"/>
    <xf numFmtId="0" fontId="16" fillId="4" borderId="11" xfId="1" applyFont="1" applyFill="1" applyBorder="1" applyAlignment="1">
      <alignment horizontal="left" wrapText="1"/>
    </xf>
    <xf numFmtId="0" fontId="11" fillId="4" borderId="27" xfId="1" applyFont="1" applyFill="1" applyBorder="1" applyAlignment="1">
      <alignment horizontal="left"/>
    </xf>
    <xf numFmtId="49" fontId="2" fillId="0" borderId="19" xfId="1" applyNumberFormat="1" applyFont="1" applyBorder="1" applyAlignment="1">
      <alignment horizontal="centerContinuous" vertical="center"/>
    </xf>
    <xf numFmtId="0" fontId="2" fillId="0" borderId="23" xfId="1" applyFont="1" applyBorder="1" applyAlignment="1">
      <alignment horizontal="centerContinuous" vertical="center"/>
    </xf>
    <xf numFmtId="0" fontId="2" fillId="0" borderId="25" xfId="1" applyFont="1" applyBorder="1" applyAlignment="1">
      <alignment horizontal="centerContinuous" vertical="center"/>
    </xf>
    <xf numFmtId="0" fontId="19" fillId="4" borderId="8" xfId="1" applyFont="1" applyFill="1" applyBorder="1" applyAlignment="1">
      <alignment horizontal="center"/>
    </xf>
    <xf numFmtId="0" fontId="19" fillId="0" borderId="1" xfId="1" applyFont="1" applyBorder="1" applyAlignment="1">
      <alignment horizontal="center"/>
    </xf>
    <xf numFmtId="0" fontId="19" fillId="0" borderId="1" xfId="1" applyFont="1" applyFill="1" applyBorder="1" applyAlignment="1">
      <alignment horizontal="center"/>
    </xf>
    <xf numFmtId="0" fontId="18" fillId="0" borderId="1" xfId="1" applyFont="1" applyFill="1" applyBorder="1" applyAlignment="1">
      <alignment horizontal="center"/>
    </xf>
    <xf numFmtId="0" fontId="19" fillId="4" borderId="15" xfId="1" applyFont="1" applyFill="1" applyBorder="1" applyAlignment="1">
      <alignment horizontal="center"/>
    </xf>
    <xf numFmtId="0" fontId="19" fillId="0" borderId="16" xfId="1" applyFont="1" applyBorder="1" applyAlignment="1">
      <alignment horizontal="center"/>
    </xf>
    <xf numFmtId="0" fontId="19" fillId="0" borderId="15" xfId="1" applyFont="1" applyBorder="1" applyAlignment="1">
      <alignment horizontal="center"/>
    </xf>
    <xf numFmtId="0" fontId="19" fillId="4" borderId="1" xfId="1" applyFont="1" applyFill="1" applyBorder="1" applyAlignment="1">
      <alignment horizontal="center"/>
    </xf>
    <xf numFmtId="0" fontId="18" fillId="0" borderId="1" xfId="1" applyFont="1" applyBorder="1" applyAlignment="1">
      <alignment horizontal="center"/>
    </xf>
    <xf numFmtId="0" fontId="19" fillId="0" borderId="16" xfId="1" applyFont="1" applyFill="1" applyBorder="1" applyAlignment="1">
      <alignment horizontal="center"/>
    </xf>
    <xf numFmtId="0" fontId="19" fillId="5" borderId="1" xfId="1" applyFont="1" applyFill="1" applyBorder="1" applyAlignment="1">
      <alignment horizontal="center"/>
    </xf>
    <xf numFmtId="0" fontId="19" fillId="0" borderId="15" xfId="1" applyFont="1" applyFill="1" applyBorder="1" applyAlignment="1">
      <alignment horizontal="center"/>
    </xf>
    <xf numFmtId="0" fontId="20" fillId="4" borderId="26" xfId="1" applyFont="1" applyFill="1" applyBorder="1"/>
    <xf numFmtId="0" fontId="24" fillId="2" borderId="2" xfId="1" applyFont="1" applyFill="1" applyBorder="1" applyAlignment="1">
      <alignment horizontal="center"/>
    </xf>
    <xf numFmtId="0" fontId="24" fillId="2" borderId="33" xfId="1" applyFont="1" applyFill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4" fillId="2" borderId="3" xfId="1" applyFont="1" applyFill="1" applyBorder="1" applyAlignment="1">
      <alignment horizontal="center"/>
    </xf>
    <xf numFmtId="0" fontId="24" fillId="2" borderId="21" xfId="1" applyFont="1" applyFill="1" applyBorder="1" applyAlignment="1">
      <alignment horizontal="centerContinuous"/>
    </xf>
    <xf numFmtId="0" fontId="24" fillId="2" borderId="22" xfId="1" applyFont="1" applyFill="1" applyBorder="1" applyAlignment="1">
      <alignment horizontal="centerContinuous"/>
    </xf>
    <xf numFmtId="0" fontId="24" fillId="2" borderId="0" xfId="1" applyFont="1" applyFill="1" applyBorder="1" applyAlignment="1">
      <alignment horizontal="centerContinuous"/>
    </xf>
    <xf numFmtId="0" fontId="24" fillId="2" borderId="5" xfId="1" applyFont="1" applyFill="1" applyBorder="1" applyAlignment="1">
      <alignment horizontal="centerContinuous"/>
    </xf>
    <xf numFmtId="0" fontId="5" fillId="0" borderId="6" xfId="1" applyFont="1" applyBorder="1" applyAlignment="1">
      <alignment wrapText="1"/>
    </xf>
    <xf numFmtId="0" fontId="28" fillId="4" borderId="9" xfId="1" applyFont="1" applyFill="1" applyBorder="1" applyAlignment="1">
      <alignment horizontal="left" wrapText="1"/>
    </xf>
    <xf numFmtId="0" fontId="5" fillId="0" borderId="6" xfId="1" applyFont="1" applyBorder="1" applyAlignment="1" applyProtection="1">
      <protection locked="0"/>
    </xf>
    <xf numFmtId="0" fontId="5" fillId="0" borderId="6" xfId="1" applyFont="1" applyFill="1" applyBorder="1" applyAlignment="1" applyProtection="1">
      <alignment wrapText="1"/>
      <protection locked="0"/>
    </xf>
    <xf numFmtId="0" fontId="5" fillId="0" borderId="13" xfId="1" applyFont="1" applyBorder="1" applyAlignment="1">
      <alignment horizontal="left" wrapText="1"/>
    </xf>
    <xf numFmtId="0" fontId="11" fillId="0" borderId="14" xfId="1" applyFont="1" applyBorder="1" applyAlignment="1">
      <alignment horizontal="left" wrapText="1"/>
    </xf>
    <xf numFmtId="0" fontId="5" fillId="0" borderId="14" xfId="1" applyFont="1" applyBorder="1" applyAlignment="1">
      <alignment horizontal="left" wrapText="1"/>
    </xf>
    <xf numFmtId="49" fontId="5" fillId="0" borderId="14" xfId="1" applyNumberFormat="1" applyFont="1" applyBorder="1" applyAlignment="1">
      <alignment horizontal="left" wrapText="1"/>
    </xf>
    <xf numFmtId="0" fontId="5" fillId="0" borderId="6" xfId="0" applyFont="1" applyBorder="1" applyAlignment="1">
      <alignment wrapText="1"/>
    </xf>
    <xf numFmtId="0" fontId="5" fillId="0" borderId="6" xfId="1" applyFont="1" applyBorder="1" applyAlignment="1"/>
    <xf numFmtId="0" fontId="5" fillId="0" borderId="6" xfId="1" applyFont="1" applyBorder="1" applyAlignment="1" applyProtection="1">
      <alignment wrapText="1"/>
      <protection locked="0"/>
    </xf>
    <xf numFmtId="0" fontId="5" fillId="3" borderId="6" xfId="0" applyFont="1" applyFill="1" applyBorder="1" applyAlignment="1" applyProtection="1">
      <alignment horizontal="left" wrapText="1"/>
    </xf>
    <xf numFmtId="49" fontId="26" fillId="0" borderId="6" xfId="1" applyNumberFormat="1" applyFont="1" applyBorder="1" applyAlignment="1" applyProtection="1">
      <alignment horizontal="left" wrapText="1"/>
      <protection locked="0"/>
    </xf>
    <xf numFmtId="0" fontId="16" fillId="0" borderId="6" xfId="1" applyFont="1" applyFill="1" applyBorder="1" applyAlignment="1">
      <alignment horizontal="left" wrapText="1"/>
    </xf>
    <xf numFmtId="0" fontId="26" fillId="0" borderId="11" xfId="1" applyFont="1" applyFill="1" applyBorder="1" applyAlignment="1">
      <alignment horizontal="left" wrapText="1"/>
    </xf>
    <xf numFmtId="0" fontId="18" fillId="4" borderId="15" xfId="1" applyFont="1" applyFill="1" applyBorder="1" applyAlignment="1">
      <alignment horizontal="center"/>
    </xf>
    <xf numFmtId="49" fontId="5" fillId="0" borderId="13" xfId="1" applyNumberFormat="1" applyFont="1" applyBorder="1" applyAlignment="1">
      <alignment horizontal="left" wrapText="1"/>
    </xf>
    <xf numFmtId="0" fontId="27" fillId="0" borderId="14" xfId="0" applyFont="1" applyBorder="1" applyAlignment="1">
      <alignment horizontal="left" wrapText="1"/>
    </xf>
    <xf numFmtId="0" fontId="16" fillId="4" borderId="6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wrapText="1"/>
    </xf>
    <xf numFmtId="0" fontId="5" fillId="0" borderId="6" xfId="1" applyFont="1" applyFill="1" applyBorder="1" applyAlignment="1"/>
    <xf numFmtId="166" fontId="29" fillId="4" borderId="9" xfId="1" applyNumberFormat="1" applyFont="1" applyFill="1" applyBorder="1" applyAlignment="1">
      <alignment wrapText="1"/>
    </xf>
    <xf numFmtId="166" fontId="29" fillId="4" borderId="9" xfId="1" applyNumberFormat="1" applyFont="1" applyFill="1" applyBorder="1" applyAlignment="1">
      <alignment horizontal="right" wrapText="1"/>
    </xf>
    <xf numFmtId="165" fontId="30" fillId="4" borderId="6" xfId="1" applyNumberFormat="1" applyFont="1" applyFill="1" applyBorder="1"/>
    <xf numFmtId="165" fontId="30" fillId="4" borderId="12" xfId="1" applyNumberFormat="1" applyFont="1" applyFill="1" applyBorder="1"/>
    <xf numFmtId="166" fontId="31" fillId="0" borderId="6" xfId="1" applyNumberFormat="1" applyFont="1" applyBorder="1" applyAlignment="1" applyProtection="1">
      <protection locked="0"/>
    </xf>
    <xf numFmtId="166" fontId="32" fillId="0" borderId="6" xfId="1" applyNumberFormat="1" applyFont="1" applyBorder="1" applyProtection="1">
      <protection locked="0"/>
    </xf>
    <xf numFmtId="166" fontId="32" fillId="3" borderId="6" xfId="1" applyNumberFormat="1" applyFont="1" applyFill="1" applyBorder="1" applyAlignment="1">
      <alignment horizontal="right"/>
    </xf>
    <xf numFmtId="165" fontId="32" fillId="3" borderId="6" xfId="1" applyNumberFormat="1" applyFont="1" applyFill="1" applyBorder="1"/>
    <xf numFmtId="166" fontId="32" fillId="0" borderId="6" xfId="1" applyNumberFormat="1" applyFont="1" applyBorder="1"/>
    <xf numFmtId="165" fontId="32" fillId="3" borderId="7" xfId="1" applyNumberFormat="1" applyFont="1" applyFill="1" applyBorder="1"/>
    <xf numFmtId="164" fontId="31" fillId="0" borderId="6" xfId="1" applyNumberFormat="1" applyFont="1" applyFill="1" applyBorder="1" applyAlignment="1" applyProtection="1">
      <alignment wrapText="1"/>
      <protection locked="0"/>
    </xf>
    <xf numFmtId="166" fontId="32" fillId="0" borderId="6" xfId="1" applyNumberFormat="1" applyFont="1" applyBorder="1" applyAlignment="1" applyProtection="1">
      <alignment horizontal="right"/>
      <protection locked="0"/>
    </xf>
    <xf numFmtId="166" fontId="31" fillId="0" borderId="13" xfId="1" applyNumberFormat="1" applyFont="1" applyBorder="1" applyAlignment="1">
      <alignment wrapText="1"/>
    </xf>
    <xf numFmtId="166" fontId="32" fillId="0" borderId="6" xfId="1" applyNumberFormat="1" applyFont="1" applyFill="1" applyBorder="1" applyProtection="1">
      <protection locked="0"/>
    </xf>
    <xf numFmtId="166" fontId="30" fillId="0" borderId="6" xfId="1" applyNumberFormat="1" applyFont="1" applyFill="1" applyBorder="1" applyAlignment="1" applyProtection="1">
      <protection locked="0"/>
    </xf>
    <xf numFmtId="166" fontId="30" fillId="0" borderId="6" xfId="1" applyNumberFormat="1" applyFont="1" applyFill="1" applyBorder="1" applyProtection="1">
      <protection locked="0"/>
    </xf>
    <xf numFmtId="166" fontId="30" fillId="4" borderId="6" xfId="1" applyNumberFormat="1" applyFont="1" applyFill="1" applyBorder="1" applyProtection="1">
      <protection locked="0"/>
    </xf>
    <xf numFmtId="166" fontId="30" fillId="3" borderId="6" xfId="1" applyNumberFormat="1" applyFont="1" applyFill="1" applyBorder="1" applyAlignment="1">
      <alignment horizontal="right"/>
    </xf>
    <xf numFmtId="166" fontId="30" fillId="0" borderId="6" xfId="1" applyNumberFormat="1" applyFont="1" applyBorder="1"/>
    <xf numFmtId="165" fontId="30" fillId="3" borderId="7" xfId="1" applyNumberFormat="1" applyFont="1" applyFill="1" applyBorder="1"/>
    <xf numFmtId="166" fontId="31" fillId="0" borderId="14" xfId="1" applyNumberFormat="1" applyFont="1" applyBorder="1" applyAlignment="1">
      <alignment wrapText="1"/>
    </xf>
    <xf numFmtId="166" fontId="29" fillId="4" borderId="11" xfId="1" applyNumberFormat="1" applyFont="1" applyFill="1" applyBorder="1" applyAlignment="1"/>
    <xf numFmtId="166" fontId="29" fillId="4" borderId="11" xfId="1" applyNumberFormat="1" applyFont="1" applyFill="1" applyBorder="1" applyAlignment="1">
      <alignment horizontal="right"/>
    </xf>
    <xf numFmtId="165" fontId="30" fillId="4" borderId="7" xfId="1" applyNumberFormat="1" applyFont="1" applyFill="1" applyBorder="1"/>
    <xf numFmtId="164" fontId="31" fillId="0" borderId="6" xfId="1" applyNumberFormat="1" applyFont="1" applyFill="1" applyBorder="1" applyAlignment="1" applyProtection="1">
      <alignment horizontal="right" wrapText="1"/>
      <protection locked="0"/>
    </xf>
    <xf numFmtId="165" fontId="32" fillId="0" borderId="7" xfId="1" applyNumberFormat="1" applyFont="1" applyBorder="1"/>
    <xf numFmtId="164" fontId="31" fillId="0" borderId="0" xfId="0" applyNumberFormat="1" applyFont="1" applyBorder="1" applyAlignment="1">
      <alignment horizontal="right" wrapText="1"/>
    </xf>
    <xf numFmtId="164" fontId="31" fillId="0" borderId="6" xfId="0" applyNumberFormat="1" applyFont="1" applyBorder="1" applyAlignment="1">
      <alignment horizontal="right" wrapText="1"/>
    </xf>
    <xf numFmtId="164" fontId="31" fillId="0" borderId="6" xfId="1" applyNumberFormat="1" applyFont="1" applyBorder="1" applyAlignment="1" applyProtection="1">
      <alignment horizontal="right" wrapText="1"/>
      <protection locked="0"/>
    </xf>
    <xf numFmtId="164" fontId="31" fillId="3" borderId="6" xfId="0" applyNumberFormat="1" applyFont="1" applyFill="1" applyBorder="1" applyAlignment="1" applyProtection="1">
      <alignment horizontal="right" wrapText="1"/>
    </xf>
    <xf numFmtId="164" fontId="33" fillId="0" borderId="6" xfId="1" applyNumberFormat="1" applyFont="1" applyBorder="1" applyAlignment="1" applyProtection="1">
      <alignment horizontal="right" wrapText="1"/>
      <protection locked="0"/>
    </xf>
    <xf numFmtId="164" fontId="34" fillId="0" borderId="17" xfId="0" applyNumberFormat="1" applyFont="1" applyBorder="1" applyAlignment="1" applyProtection="1">
      <alignment horizontal="right" wrapText="1"/>
      <protection locked="0"/>
    </xf>
    <xf numFmtId="164" fontId="34" fillId="0" borderId="6" xfId="0" applyNumberFormat="1" applyFont="1" applyBorder="1" applyAlignment="1" applyProtection="1">
      <alignment horizontal="right" wrapText="1"/>
      <protection locked="0"/>
    </xf>
    <xf numFmtId="164" fontId="31" fillId="0" borderId="6" xfId="1" applyNumberFormat="1" applyFont="1" applyBorder="1" applyAlignment="1" applyProtection="1">
      <alignment horizontal="right"/>
      <protection locked="0"/>
    </xf>
    <xf numFmtId="164" fontId="31" fillId="0" borderId="6" xfId="1" applyNumberFormat="1" applyFont="1" applyBorder="1" applyAlignment="1">
      <alignment horizontal="right"/>
    </xf>
    <xf numFmtId="164" fontId="31" fillId="0" borderId="11" xfId="1" applyNumberFormat="1" applyFont="1" applyBorder="1" applyAlignment="1">
      <alignment horizontal="right" wrapText="1"/>
    </xf>
    <xf numFmtId="166" fontId="32" fillId="0" borderId="11" xfId="1" applyNumberFormat="1" applyFont="1" applyFill="1" applyBorder="1" applyProtection="1">
      <protection locked="0"/>
    </xf>
    <xf numFmtId="0" fontId="35" fillId="4" borderId="11" xfId="1" applyFont="1" applyFill="1" applyBorder="1" applyAlignment="1">
      <alignment horizontal="left" wrapText="1"/>
    </xf>
    <xf numFmtId="0" fontId="31" fillId="0" borderId="6" xfId="1" applyFont="1" applyBorder="1" applyAlignment="1">
      <alignment wrapText="1"/>
    </xf>
    <xf numFmtId="0" fontId="31" fillId="0" borderId="11" xfId="1" applyFont="1" applyBorder="1" applyAlignment="1">
      <alignment wrapText="1"/>
    </xf>
    <xf numFmtId="166" fontId="30" fillId="0" borderId="6" xfId="1" applyNumberFormat="1" applyFont="1" applyBorder="1" applyAlignment="1" applyProtection="1">
      <alignment horizontal="right"/>
      <protection locked="0"/>
    </xf>
    <xf numFmtId="165" fontId="30" fillId="3" borderId="6" xfId="1" applyNumberFormat="1" applyFont="1" applyFill="1" applyBorder="1"/>
    <xf numFmtId="166" fontId="30" fillId="4" borderId="6" xfId="1" applyNumberFormat="1" applyFont="1" applyFill="1" applyBorder="1" applyAlignment="1" applyProtection="1">
      <alignment horizontal="right"/>
      <protection locked="0"/>
    </xf>
    <xf numFmtId="0" fontId="31" fillId="0" borderId="6" xfId="1" applyFont="1" applyBorder="1" applyAlignment="1">
      <alignment horizontal="right" wrapText="1"/>
    </xf>
    <xf numFmtId="165" fontId="36" fillId="3" borderId="7" xfId="1" applyNumberFormat="1" applyFont="1" applyFill="1" applyBorder="1" applyAlignment="1"/>
    <xf numFmtId="165" fontId="29" fillId="3" borderId="7" xfId="1" applyNumberFormat="1" applyFont="1" applyFill="1" applyBorder="1" applyAlignment="1"/>
    <xf numFmtId="166" fontId="31" fillId="0" borderId="0" xfId="0" applyNumberFormat="1" applyFont="1" applyBorder="1" applyAlignment="1">
      <alignment horizontal="right" wrapText="1"/>
    </xf>
    <xf numFmtId="166" fontId="31" fillId="0" borderId="6" xfId="0" applyNumberFormat="1" applyFont="1" applyBorder="1" applyAlignment="1">
      <alignment horizontal="right" wrapText="1"/>
    </xf>
    <xf numFmtId="166" fontId="31" fillId="0" borderId="6" xfId="1" applyNumberFormat="1" applyFont="1" applyBorder="1" applyAlignment="1">
      <alignment horizontal="right" wrapText="1"/>
    </xf>
    <xf numFmtId="166" fontId="31" fillId="0" borderId="6" xfId="1" applyNumberFormat="1" applyFont="1" applyBorder="1" applyAlignment="1" applyProtection="1">
      <alignment horizontal="right" wrapText="1"/>
      <protection locked="0"/>
    </xf>
    <xf numFmtId="166" fontId="30" fillId="4" borderId="11" xfId="1" applyNumberFormat="1" applyFont="1" applyFill="1" applyBorder="1" applyProtection="1">
      <protection locked="0"/>
    </xf>
    <xf numFmtId="165" fontId="30" fillId="4" borderId="29" xfId="1" applyNumberFormat="1" applyFont="1" applyFill="1" applyBorder="1"/>
    <xf numFmtId="164" fontId="31" fillId="0" borderId="13" xfId="1" applyNumberFormat="1" applyFont="1" applyBorder="1" applyAlignment="1">
      <alignment horizontal="right" wrapText="1"/>
    </xf>
    <xf numFmtId="0" fontId="37" fillId="0" borderId="13" xfId="0" applyFont="1" applyBorder="1" applyAlignment="1">
      <alignment horizontal="right" wrapText="1"/>
    </xf>
    <xf numFmtId="0" fontId="38" fillId="0" borderId="6" xfId="0" applyFont="1" applyBorder="1" applyAlignment="1">
      <alignment horizontal="center"/>
    </xf>
    <xf numFmtId="166" fontId="38" fillId="0" borderId="6" xfId="0" applyNumberFormat="1" applyFont="1" applyBorder="1" applyAlignment="1">
      <alignment horizontal="right"/>
    </xf>
    <xf numFmtId="0" fontId="33" fillId="0" borderId="11" xfId="1" applyFont="1" applyFill="1" applyBorder="1" applyAlignment="1">
      <alignment horizontal="right" wrapText="1"/>
    </xf>
    <xf numFmtId="166" fontId="30" fillId="5" borderId="6" xfId="1" applyNumberFormat="1" applyFont="1" applyFill="1" applyBorder="1" applyProtection="1">
      <protection locked="0"/>
    </xf>
    <xf numFmtId="166" fontId="32" fillId="5" borderId="6" xfId="1" applyNumberFormat="1" applyFont="1" applyFill="1" applyBorder="1" applyProtection="1">
      <protection locked="0"/>
    </xf>
    <xf numFmtId="0" fontId="31" fillId="0" borderId="6" xfId="1" applyFont="1" applyFill="1" applyBorder="1" applyAlignment="1">
      <alignment wrapText="1"/>
    </xf>
    <xf numFmtId="164" fontId="31" fillId="0" borderId="6" xfId="1" applyNumberFormat="1" applyFont="1" applyFill="1" applyBorder="1" applyAlignment="1"/>
    <xf numFmtId="166" fontId="32" fillId="0" borderId="6" xfId="1" applyNumberFormat="1" applyFont="1" applyFill="1" applyBorder="1" applyAlignment="1" applyProtection="1">
      <alignment horizontal="right"/>
      <protection locked="0"/>
    </xf>
    <xf numFmtId="166" fontId="30" fillId="4" borderId="27" xfId="1" applyNumberFormat="1" applyFont="1" applyFill="1" applyBorder="1" applyAlignment="1">
      <alignment horizontal="right"/>
    </xf>
    <xf numFmtId="165" fontId="30" fillId="4" borderId="28" xfId="1" applyNumberFormat="1" applyFont="1" applyFill="1" applyBorder="1"/>
    <xf numFmtId="0" fontId="4" fillId="0" borderId="6" xfId="1" applyFont="1" applyBorder="1" applyAlignment="1">
      <alignment horizontal="left" wrapText="1"/>
    </xf>
    <xf numFmtId="165" fontId="30" fillId="4" borderId="11" xfId="1" applyNumberFormat="1" applyFont="1" applyFill="1" applyBorder="1"/>
    <xf numFmtId="0" fontId="5" fillId="0" borderId="0" xfId="0" applyFont="1" applyBorder="1" applyAlignment="1">
      <alignment wrapText="1"/>
    </xf>
    <xf numFmtId="165" fontId="30" fillId="4" borderId="27" xfId="1" applyNumberFormat="1" applyFont="1" applyFill="1" applyBorder="1"/>
    <xf numFmtId="0" fontId="19" fillId="0" borderId="34" xfId="1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0" fontId="41" fillId="0" borderId="0" xfId="0" applyFont="1" applyAlignment="1">
      <alignment wrapText="1"/>
    </xf>
    <xf numFmtId="49" fontId="5" fillId="0" borderId="6" xfId="0" applyNumberFormat="1" applyFont="1" applyBorder="1" applyAlignment="1" applyProtection="1">
      <alignment horizontal="left" wrapText="1"/>
      <protection locked="0"/>
    </xf>
    <xf numFmtId="166" fontId="37" fillId="0" borderId="14" xfId="0" applyNumberFormat="1" applyFont="1" applyBorder="1" applyAlignment="1">
      <alignment horizontal="right" wrapText="1"/>
    </xf>
    <xf numFmtId="166" fontId="38" fillId="5" borderId="6" xfId="0" applyNumberFormat="1" applyFont="1" applyFill="1" applyBorder="1" applyAlignment="1">
      <alignment horizontal="right"/>
    </xf>
    <xf numFmtId="164" fontId="33" fillId="5" borderId="6" xfId="1" applyNumberFormat="1" applyFont="1" applyFill="1" applyBorder="1" applyAlignment="1">
      <alignment horizontal="right" wrapText="1"/>
    </xf>
    <xf numFmtId="0" fontId="41" fillId="0" borderId="6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164" fontId="31" fillId="0" borderId="11" xfId="0" applyNumberFormat="1" applyFont="1" applyBorder="1" applyAlignment="1">
      <alignment horizontal="right" wrapText="1"/>
    </xf>
    <xf numFmtId="0" fontId="44" fillId="0" borderId="0" xfId="0" applyFont="1" applyAlignment="1">
      <alignment wrapText="1"/>
    </xf>
    <xf numFmtId="0" fontId="4" fillId="0" borderId="6" xfId="0" applyFont="1" applyBorder="1" applyAlignment="1">
      <alignment wrapText="1"/>
    </xf>
    <xf numFmtId="0" fontId="5" fillId="0" borderId="13" xfId="1" applyFont="1" applyFill="1" applyBorder="1" applyAlignment="1" applyProtection="1">
      <alignment wrapText="1"/>
      <protection locked="0"/>
    </xf>
    <xf numFmtId="164" fontId="31" fillId="0" borderId="13" xfId="1" applyNumberFormat="1" applyFont="1" applyFill="1" applyBorder="1" applyAlignment="1" applyProtection="1">
      <alignment wrapText="1"/>
      <protection locked="0"/>
    </xf>
    <xf numFmtId="0" fontId="4" fillId="0" borderId="0" xfId="0" applyFont="1" applyAlignment="1">
      <alignment wrapText="1"/>
    </xf>
    <xf numFmtId="166" fontId="32" fillId="0" borderId="11" xfId="1" applyNumberFormat="1" applyFont="1" applyBorder="1" applyAlignment="1" applyProtection="1">
      <alignment horizontal="right"/>
      <protection locked="0"/>
    </xf>
    <xf numFmtId="166" fontId="32" fillId="0" borderId="11" xfId="1" applyNumberFormat="1" applyFont="1" applyBorder="1"/>
    <xf numFmtId="165" fontId="32" fillId="0" borderId="29" xfId="1" applyNumberFormat="1" applyFont="1" applyBorder="1"/>
    <xf numFmtId="0" fontId="4" fillId="0" borderId="35" xfId="0" applyFont="1" applyBorder="1" applyAlignment="1">
      <alignment wrapText="1"/>
    </xf>
    <xf numFmtId="166" fontId="45" fillId="0" borderId="6" xfId="1" applyNumberFormat="1" applyFont="1" applyBorder="1" applyAlignment="1">
      <alignment horizontal="right" wrapText="1"/>
    </xf>
    <xf numFmtId="0" fontId="46" fillId="0" borderId="6" xfId="1" applyFont="1" applyBorder="1" applyAlignment="1">
      <alignment horizontal="left" wrapText="1"/>
    </xf>
    <xf numFmtId="0" fontId="47" fillId="0" borderId="6" xfId="1" applyFont="1" applyBorder="1" applyAlignment="1">
      <alignment horizontal="left" wrapText="1"/>
    </xf>
    <xf numFmtId="165" fontId="32" fillId="3" borderId="11" xfId="1" applyNumberFormat="1" applyFont="1" applyFill="1" applyBorder="1"/>
    <xf numFmtId="0" fontId="4" fillId="0" borderId="17" xfId="0" applyFont="1" applyBorder="1" applyAlignment="1">
      <alignment horizontal="left" vertical="top" wrapText="1"/>
    </xf>
    <xf numFmtId="0" fontId="27" fillId="0" borderId="13" xfId="0" applyFont="1" applyBorder="1" applyAlignment="1">
      <alignment horizontal="left" vertical="top" wrapText="1"/>
    </xf>
    <xf numFmtId="0" fontId="26" fillId="5" borderId="6" xfId="1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11" fontId="4" fillId="0" borderId="6" xfId="1" applyNumberFormat="1" applyFont="1" applyBorder="1" applyAlignment="1" applyProtection="1">
      <alignment horizontal="left" vertical="top" wrapText="1"/>
      <protection locked="0"/>
    </xf>
    <xf numFmtId="0" fontId="4" fillId="0" borderId="11" xfId="1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11" fontId="4" fillId="0" borderId="17" xfId="1" applyNumberFormat="1" applyFont="1" applyBorder="1" applyAlignment="1" applyProtection="1">
      <alignment horizontal="left" vertical="top" wrapText="1"/>
      <protection locked="0"/>
    </xf>
    <xf numFmtId="0" fontId="4" fillId="0" borderId="32" xfId="0" applyFont="1" applyBorder="1" applyAlignment="1">
      <alignment horizontal="left" vertical="top" wrapText="1"/>
    </xf>
    <xf numFmtId="11" fontId="5" fillId="0" borderId="11" xfId="1" applyNumberFormat="1" applyFont="1" applyBorder="1" applyAlignment="1">
      <alignment vertical="top" wrapText="1"/>
    </xf>
    <xf numFmtId="0" fontId="4" fillId="0" borderId="6" xfId="1" applyFont="1" applyBorder="1" applyAlignment="1">
      <alignment horizontal="left" vertical="top" wrapText="1"/>
    </xf>
    <xf numFmtId="0" fontId="41" fillId="0" borderId="0" xfId="0" applyFont="1" applyAlignment="1">
      <alignment vertical="top" wrapText="1"/>
    </xf>
    <xf numFmtId="0" fontId="5" fillId="0" borderId="6" xfId="1" applyFont="1" applyFill="1" applyBorder="1" applyAlignment="1" applyProtection="1">
      <alignment horizontal="left" vertical="top" wrapText="1"/>
      <protection locked="0"/>
    </xf>
    <xf numFmtId="0" fontId="5" fillId="0" borderId="11" xfId="1" applyFont="1" applyBorder="1" applyAlignment="1"/>
    <xf numFmtId="164" fontId="31" fillId="0" borderId="11" xfId="1" applyNumberFormat="1" applyFont="1" applyBorder="1" applyAlignment="1">
      <alignment horizontal="right"/>
    </xf>
    <xf numFmtId="166" fontId="32" fillId="5" borderId="6" xfId="1" applyNumberFormat="1" applyFont="1" applyFill="1" applyBorder="1" applyAlignment="1">
      <alignment horizontal="right"/>
    </xf>
    <xf numFmtId="165" fontId="30" fillId="5" borderId="6" xfId="1" applyNumberFormat="1" applyFont="1" applyFill="1" applyBorder="1"/>
    <xf numFmtId="9" fontId="32" fillId="3" borderId="6" xfId="2" applyFont="1" applyFill="1" applyBorder="1"/>
    <xf numFmtId="0" fontId="24" fillId="6" borderId="4" xfId="1" applyFont="1" applyFill="1" applyBorder="1" applyAlignment="1">
      <alignment horizontal="centerContinuous"/>
    </xf>
    <xf numFmtId="166" fontId="29" fillId="6" borderId="9" xfId="1" applyNumberFormat="1" applyFont="1" applyFill="1" applyBorder="1" applyAlignment="1">
      <alignment horizontal="right" wrapText="1"/>
    </xf>
    <xf numFmtId="166" fontId="32" fillId="6" borderId="6" xfId="1" applyNumberFormat="1" applyFont="1" applyFill="1" applyBorder="1" applyAlignment="1" applyProtection="1">
      <alignment horizontal="right"/>
      <protection locked="0"/>
    </xf>
    <xf numFmtId="166" fontId="32" fillId="6" borderId="6" xfId="1" applyNumberFormat="1" applyFont="1" applyFill="1" applyBorder="1" applyProtection="1">
      <protection locked="0"/>
    </xf>
    <xf numFmtId="166" fontId="30" fillId="6" borderId="6" xfId="1" applyNumberFormat="1" applyFont="1" applyFill="1" applyBorder="1" applyProtection="1">
      <protection locked="0"/>
    </xf>
    <xf numFmtId="166" fontId="29" fillId="6" borderId="11" xfId="1" applyNumberFormat="1" applyFont="1" applyFill="1" applyBorder="1" applyAlignment="1">
      <alignment horizontal="right"/>
    </xf>
    <xf numFmtId="166" fontId="32" fillId="6" borderId="11" xfId="1" applyNumberFormat="1" applyFont="1" applyFill="1" applyBorder="1" applyProtection="1">
      <protection locked="0"/>
    </xf>
    <xf numFmtId="166" fontId="30" fillId="6" borderId="6" xfId="1" applyNumberFormat="1" applyFont="1" applyFill="1" applyBorder="1" applyAlignment="1" applyProtection="1">
      <alignment horizontal="right"/>
      <protection locked="0"/>
    </xf>
    <xf numFmtId="166" fontId="32" fillId="6" borderId="6" xfId="1" applyNumberFormat="1" applyFont="1" applyFill="1" applyBorder="1" applyAlignment="1" applyProtection="1">
      <protection locked="0"/>
    </xf>
    <xf numFmtId="166" fontId="45" fillId="6" borderId="6" xfId="1" applyNumberFormat="1" applyFont="1" applyFill="1" applyBorder="1" applyAlignment="1">
      <alignment horizontal="right" wrapText="1"/>
    </xf>
    <xf numFmtId="166" fontId="32" fillId="6" borderId="11" xfId="1" applyNumberFormat="1" applyFont="1" applyFill="1" applyBorder="1" applyAlignment="1" applyProtection="1">
      <protection locked="0"/>
    </xf>
    <xf numFmtId="166" fontId="30" fillId="6" borderId="11" xfId="1" applyNumberFormat="1" applyFont="1" applyFill="1" applyBorder="1" applyProtection="1">
      <protection locked="0"/>
    </xf>
    <xf numFmtId="166" fontId="17" fillId="6" borderId="6" xfId="1" applyNumberFormat="1" applyFont="1" applyFill="1" applyBorder="1" applyAlignment="1" applyProtection="1">
      <alignment horizontal="right"/>
      <protection locked="0"/>
    </xf>
    <xf numFmtId="166" fontId="17" fillId="6" borderId="6" xfId="1" applyNumberFormat="1" applyFont="1" applyFill="1" applyBorder="1" applyProtection="1">
      <protection locked="0"/>
    </xf>
    <xf numFmtId="166" fontId="17" fillId="6" borderId="11" xfId="1" applyNumberFormat="1" applyFont="1" applyFill="1" applyBorder="1" applyProtection="1">
      <protection locked="0"/>
    </xf>
    <xf numFmtId="166" fontId="42" fillId="6" borderId="11" xfId="1" applyNumberFormat="1" applyFont="1" applyFill="1" applyBorder="1" applyAlignment="1">
      <alignment horizontal="right"/>
    </xf>
    <xf numFmtId="166" fontId="17" fillId="6" borderId="6" xfId="1" applyNumberFormat="1" applyFont="1" applyFill="1" applyBorder="1" applyAlignment="1" applyProtection="1">
      <protection locked="0"/>
    </xf>
    <xf numFmtId="166" fontId="30" fillId="6" borderId="6" xfId="1" applyNumberFormat="1" applyFont="1" applyFill="1" applyBorder="1" applyAlignment="1" applyProtection="1">
      <protection locked="0"/>
    </xf>
    <xf numFmtId="166" fontId="38" fillId="6" borderId="6" xfId="0" applyNumberFormat="1" applyFont="1" applyFill="1" applyBorder="1" applyAlignment="1">
      <alignment horizontal="right"/>
    </xf>
    <xf numFmtId="166" fontId="30" fillId="6" borderId="27" xfId="1" applyNumberFormat="1" applyFont="1" applyFill="1" applyBorder="1" applyAlignment="1">
      <alignment horizontal="right"/>
    </xf>
    <xf numFmtId="166" fontId="43" fillId="6" borderId="6" xfId="0" applyNumberFormat="1" applyFont="1" applyFill="1" applyBorder="1" applyAlignment="1">
      <alignment horizontal="right"/>
    </xf>
    <xf numFmtId="164" fontId="38" fillId="6" borderId="6" xfId="0" applyNumberFormat="1" applyFont="1" applyFill="1" applyBorder="1" applyAlignment="1">
      <alignment horizontal="right"/>
    </xf>
    <xf numFmtId="166" fontId="31" fillId="6" borderId="6" xfId="1" applyNumberFormat="1" applyFont="1" applyFill="1" applyBorder="1" applyProtection="1">
      <protection locked="0"/>
    </xf>
    <xf numFmtId="164" fontId="31" fillId="0" borderId="36" xfId="1" applyNumberFormat="1" applyFont="1" applyBorder="1" applyAlignment="1" applyProtection="1">
      <alignment horizontal="right" wrapText="1"/>
      <protection locked="0"/>
    </xf>
    <xf numFmtId="164" fontId="43" fillId="6" borderId="6" xfId="0" applyNumberFormat="1" applyFont="1" applyFill="1" applyBorder="1" applyAlignment="1">
      <alignment horizontal="right"/>
    </xf>
    <xf numFmtId="0" fontId="19" fillId="0" borderId="37" xfId="1" applyFont="1" applyBorder="1" applyAlignment="1">
      <alignment horizontal="center"/>
    </xf>
    <xf numFmtId="0" fontId="11" fillId="0" borderId="0" xfId="1" applyFont="1" applyAlignment="1">
      <alignment horizontal="center"/>
    </xf>
    <xf numFmtId="0" fontId="11" fillId="0" borderId="0" xfId="1" applyFont="1" applyAlignment="1" applyProtection="1">
      <alignment horizontal="center"/>
      <protection locked="0"/>
    </xf>
    <xf numFmtId="0" fontId="9" fillId="6" borderId="10" xfId="1" applyFont="1" applyFill="1" applyBorder="1" applyAlignment="1" applyProtection="1">
      <alignment horizontal="center" vertical="center" wrapText="1"/>
      <protection locked="0"/>
    </xf>
    <xf numFmtId="0" fontId="9" fillId="6" borderId="21" xfId="1" applyFont="1" applyFill="1" applyBorder="1" applyAlignment="1">
      <alignment vertical="center" wrapText="1"/>
    </xf>
    <xf numFmtId="0" fontId="9" fillId="0" borderId="24" xfId="1" applyFont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 wrapText="1"/>
    </xf>
    <xf numFmtId="0" fontId="39" fillId="0" borderId="16" xfId="1" applyFont="1" applyFill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2" fillId="0" borderId="30" xfId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center" vertical="center" wrapText="1"/>
    </xf>
    <xf numFmtId="0" fontId="21" fillId="0" borderId="10" xfId="1" applyFont="1" applyBorder="1" applyAlignment="1">
      <alignment horizontal="center" vertical="center"/>
    </xf>
    <xf numFmtId="0" fontId="22" fillId="0" borderId="21" xfId="1" applyFont="1" applyBorder="1" applyAlignment="1">
      <alignment vertical="center"/>
    </xf>
    <xf numFmtId="0" fontId="23" fillId="0" borderId="10" xfId="1" applyFont="1" applyBorder="1" applyAlignment="1">
      <alignment horizontal="center" vertical="center" wrapText="1"/>
    </xf>
    <xf numFmtId="0" fontId="23" fillId="0" borderId="21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21" xfId="1" applyFont="1" applyBorder="1" applyAlignment="1">
      <alignment horizontal="center" vertical="center" wrapText="1"/>
    </xf>
    <xf numFmtId="0" fontId="5" fillId="0" borderId="24" xfId="1" applyFont="1" applyBorder="1" applyAlignment="1"/>
    <xf numFmtId="0" fontId="0" fillId="0" borderId="24" xfId="0" applyBorder="1" applyAlignment="1"/>
  </cellXfs>
  <cellStyles count="3">
    <cellStyle name="Обычный" xfId="0" builtinId="0"/>
    <cellStyle name="Обычный 2" xfId="1"/>
    <cellStyle name="Процентный" xfId="2" builtinId="5"/>
  </cellStyles>
  <dxfs count="1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DFEDEF"/>
      <color rgb="FFE4E9EA"/>
      <color rgb="FFE1ECED"/>
      <color rgb="FFE1EBED"/>
      <color rgb="FFE2EBEC"/>
      <color rgb="FFE2EAEC"/>
      <color rgb="FFFFFFCC"/>
      <color rgb="FFFFFFFF"/>
      <color rgb="FF0099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K95"/>
  <sheetViews>
    <sheetView tabSelected="1" view="pageBreakPreview" zoomScale="56" zoomScaleNormal="100" zoomScaleSheetLayoutView="56" workbookViewId="0">
      <selection activeCell="A3" sqref="A3:K3"/>
    </sheetView>
  </sheetViews>
  <sheetFormatPr defaultRowHeight="15" x14ac:dyDescent="0.25"/>
  <cols>
    <col min="1" max="1" width="15.7109375" customWidth="1"/>
    <col min="2" max="2" width="97.42578125" customWidth="1"/>
    <col min="3" max="3" width="16.7109375" customWidth="1"/>
    <col min="4" max="4" width="15.85546875" customWidth="1"/>
    <col min="5" max="5" width="16.5703125" customWidth="1"/>
    <col min="6" max="6" width="15.42578125" customWidth="1"/>
    <col min="7" max="7" width="14" customWidth="1"/>
    <col min="8" max="8" width="13.7109375" customWidth="1"/>
    <col min="9" max="9" width="16.5703125" customWidth="1"/>
    <col min="10" max="10" width="15.5703125" customWidth="1"/>
    <col min="11" max="11" width="15.42578125" customWidth="1"/>
    <col min="14" max="14" width="9.140625" customWidth="1"/>
  </cols>
  <sheetData>
    <row r="1" spans="1:11" ht="20.25" x14ac:dyDescent="0.3">
      <c r="A1" s="202" t="s">
        <v>79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 ht="20.25" x14ac:dyDescent="0.3">
      <c r="A2" s="202" t="s">
        <v>78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ht="20.25" x14ac:dyDescent="0.3">
      <c r="A3" s="203" t="s">
        <v>89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</row>
    <row r="4" spans="1:11" ht="5.45" customHeight="1" thickBot="1" x14ac:dyDescent="0.3">
      <c r="A4" s="2"/>
      <c r="B4" s="2"/>
      <c r="C4" s="2"/>
      <c r="D4" s="2"/>
      <c r="E4" s="2"/>
      <c r="F4" s="2"/>
      <c r="G4" s="2"/>
      <c r="H4" s="2"/>
      <c r="I4" s="2"/>
      <c r="J4" s="9"/>
      <c r="K4" s="2"/>
    </row>
    <row r="5" spans="1:11" ht="58.15" customHeight="1" x14ac:dyDescent="0.25">
      <c r="A5" s="211" t="s">
        <v>39</v>
      </c>
      <c r="B5" s="213" t="s">
        <v>40</v>
      </c>
      <c r="C5" s="215" t="s">
        <v>87</v>
      </c>
      <c r="D5" s="215" t="s">
        <v>91</v>
      </c>
      <c r="E5" s="217" t="s">
        <v>88</v>
      </c>
      <c r="F5" s="204" t="s">
        <v>90</v>
      </c>
      <c r="G5" s="206" t="s">
        <v>0</v>
      </c>
      <c r="H5" s="206"/>
      <c r="I5" s="204" t="s">
        <v>83</v>
      </c>
      <c r="J5" s="206" t="s">
        <v>85</v>
      </c>
      <c r="K5" s="207"/>
    </row>
    <row r="6" spans="1:11" ht="24.6" customHeight="1" x14ac:dyDescent="0.25">
      <c r="A6" s="212"/>
      <c r="B6" s="214"/>
      <c r="C6" s="216"/>
      <c r="D6" s="216"/>
      <c r="E6" s="218"/>
      <c r="F6" s="205"/>
      <c r="G6" s="18" t="s">
        <v>1</v>
      </c>
      <c r="H6" s="19" t="s">
        <v>2</v>
      </c>
      <c r="I6" s="205"/>
      <c r="J6" s="18" t="s">
        <v>1</v>
      </c>
      <c r="K6" s="20" t="s">
        <v>2</v>
      </c>
    </row>
    <row r="7" spans="1:11" x14ac:dyDescent="0.25">
      <c r="A7" s="34">
        <v>1</v>
      </c>
      <c r="B7" s="35">
        <v>2</v>
      </c>
      <c r="C7" s="36">
        <v>3</v>
      </c>
      <c r="D7" s="37">
        <v>4</v>
      </c>
      <c r="E7" s="37">
        <v>5</v>
      </c>
      <c r="F7" s="176">
        <v>6</v>
      </c>
      <c r="G7" s="38">
        <v>7</v>
      </c>
      <c r="H7" s="39">
        <v>8</v>
      </c>
      <c r="I7" s="176">
        <v>9</v>
      </c>
      <c r="J7" s="40">
        <v>10</v>
      </c>
      <c r="K7" s="41">
        <v>11</v>
      </c>
    </row>
    <row r="8" spans="1:11" ht="22.5" x14ac:dyDescent="0.3">
      <c r="A8" s="21">
        <v>100000</v>
      </c>
      <c r="B8" s="43" t="s">
        <v>3</v>
      </c>
      <c r="C8" s="63">
        <f>SUM(C9:C12,C13)</f>
        <v>708489.4</v>
      </c>
      <c r="D8" s="64">
        <f>SUM(D9:D12,D13)</f>
        <v>708489.4</v>
      </c>
      <c r="E8" s="64">
        <f>SUM(E9:E12,E13)</f>
        <v>132813.6</v>
      </c>
      <c r="F8" s="177">
        <f>SUM(F9:F12,F13)</f>
        <v>139990.80000000002</v>
      </c>
      <c r="G8" s="64">
        <f>SUM(G9:G12,G13)</f>
        <v>7177.2000000000053</v>
      </c>
      <c r="H8" s="65">
        <f>SUM(F8/E8)</f>
        <v>1.0540396465422217</v>
      </c>
      <c r="I8" s="177">
        <f>SUM(I9:I12,I13)</f>
        <v>115422.40000000001</v>
      </c>
      <c r="J8" s="64">
        <f>SUM(J9:J13)</f>
        <v>24568.400000000009</v>
      </c>
      <c r="K8" s="66">
        <f>SUM(F8/I8)*100%</f>
        <v>1.2128564299477398</v>
      </c>
    </row>
    <row r="9" spans="1:11" ht="20.25" x14ac:dyDescent="0.3">
      <c r="A9" s="22">
        <v>110100</v>
      </c>
      <c r="B9" s="44" t="s">
        <v>4</v>
      </c>
      <c r="C9" s="67">
        <v>619775.4</v>
      </c>
      <c r="D9" s="67">
        <v>619775.4</v>
      </c>
      <c r="E9" s="68">
        <v>117834</v>
      </c>
      <c r="F9" s="178">
        <v>126144.1</v>
      </c>
      <c r="G9" s="69">
        <f>SUM(F9-E9)</f>
        <v>8310.1000000000058</v>
      </c>
      <c r="H9" s="70">
        <f>SUM(F9/E9)</f>
        <v>1.0705237877013427</v>
      </c>
      <c r="I9" s="188">
        <v>99627.199999999997</v>
      </c>
      <c r="J9" s="71">
        <f>SUM(F9-I9)</f>
        <v>26516.900000000009</v>
      </c>
      <c r="K9" s="72">
        <f>SUM(F9/I9)*100%</f>
        <v>1.266161249136782</v>
      </c>
    </row>
    <row r="10" spans="1:11" ht="20.25" x14ac:dyDescent="0.3">
      <c r="A10" s="23">
        <v>110200</v>
      </c>
      <c r="B10" s="45" t="s">
        <v>5</v>
      </c>
      <c r="C10" s="73">
        <v>312.5</v>
      </c>
      <c r="D10" s="73">
        <v>312.5</v>
      </c>
      <c r="E10" s="74">
        <v>72.5</v>
      </c>
      <c r="F10" s="179"/>
      <c r="G10" s="69">
        <f t="shared" ref="G10:G12" si="0">SUM(F10-E10)</f>
        <v>-72.5</v>
      </c>
      <c r="H10" s="175">
        <f t="shared" ref="H10:H12" si="1">SUM(F10/E10)</f>
        <v>0</v>
      </c>
      <c r="I10" s="189"/>
      <c r="J10" s="71">
        <f t="shared" ref="J10:J19" si="2">SUM(F10-I10)</f>
        <v>0</v>
      </c>
      <c r="K10" s="72" t="e">
        <f t="shared" ref="K10:K34" si="3">SUM(F10/I10)*100%</f>
        <v>#DIV/0!</v>
      </c>
    </row>
    <row r="11" spans="1:11" ht="20.25" x14ac:dyDescent="0.3">
      <c r="A11" s="23">
        <v>130000</v>
      </c>
      <c r="B11" s="146" t="s">
        <v>80</v>
      </c>
      <c r="C11" s="147">
        <v>2313</v>
      </c>
      <c r="D11" s="147">
        <v>2313</v>
      </c>
      <c r="E11" s="74">
        <v>830</v>
      </c>
      <c r="F11" s="179">
        <v>875.6</v>
      </c>
      <c r="G11" s="69">
        <f t="shared" si="0"/>
        <v>45.600000000000023</v>
      </c>
      <c r="H11" s="70">
        <f t="shared" si="1"/>
        <v>1.0549397590361447</v>
      </c>
      <c r="I11" s="189">
        <v>844.3</v>
      </c>
      <c r="J11" s="71">
        <f t="shared" si="2"/>
        <v>31.300000000000068</v>
      </c>
      <c r="K11" s="72">
        <f t="shared" si="3"/>
        <v>1.0370721307592088</v>
      </c>
    </row>
    <row r="12" spans="1:11" ht="20.25" x14ac:dyDescent="0.3">
      <c r="A12" s="23">
        <v>140400</v>
      </c>
      <c r="B12" s="46" t="s">
        <v>64</v>
      </c>
      <c r="C12" s="75">
        <v>16200</v>
      </c>
      <c r="D12" s="75">
        <v>16200</v>
      </c>
      <c r="E12" s="76">
        <v>1330</v>
      </c>
      <c r="F12" s="179">
        <v>1376</v>
      </c>
      <c r="G12" s="69">
        <f t="shared" si="0"/>
        <v>46</v>
      </c>
      <c r="H12" s="70">
        <f t="shared" si="1"/>
        <v>1.0345864661654136</v>
      </c>
      <c r="I12" s="189">
        <v>1342.8</v>
      </c>
      <c r="J12" s="71">
        <f t="shared" si="2"/>
        <v>33.200000000000045</v>
      </c>
      <c r="K12" s="72">
        <f t="shared" si="3"/>
        <v>1.0247244563598452</v>
      </c>
    </row>
    <row r="13" spans="1:11" ht="20.25" x14ac:dyDescent="0.3">
      <c r="A13" s="24">
        <v>180000</v>
      </c>
      <c r="B13" s="47" t="s">
        <v>6</v>
      </c>
      <c r="C13" s="77">
        <f>SUM(C18:C19,C14)</f>
        <v>69888.5</v>
      </c>
      <c r="D13" s="77">
        <f>SUM(D18:D19,D14)</f>
        <v>69888.5</v>
      </c>
      <c r="E13" s="78">
        <f>SUM(E18:E19,E14)</f>
        <v>12747.1</v>
      </c>
      <c r="F13" s="180">
        <f t="shared" ref="F13" si="4">SUM(F18:F19,F14)</f>
        <v>11595.099999999999</v>
      </c>
      <c r="G13" s="80">
        <f>SUM(G18:G19,G14)</f>
        <v>-1152.0000000000007</v>
      </c>
      <c r="H13" s="104">
        <f t="shared" ref="H13:H19" si="5">SUM(F13/E13)</f>
        <v>0.90962650328309957</v>
      </c>
      <c r="I13" s="180">
        <f t="shared" ref="I13" si="6">SUM(I18:I19,I14)</f>
        <v>13608.1</v>
      </c>
      <c r="J13" s="81">
        <f t="shared" si="2"/>
        <v>-2013.0000000000018</v>
      </c>
      <c r="K13" s="82">
        <f t="shared" si="3"/>
        <v>0.85207339746180566</v>
      </c>
    </row>
    <row r="14" spans="1:11" ht="20.25" x14ac:dyDescent="0.3">
      <c r="A14" s="24">
        <v>180100</v>
      </c>
      <c r="B14" s="48" t="s">
        <v>7</v>
      </c>
      <c r="C14" s="77">
        <f t="shared" ref="C14:F14" si="7">SUM(C15:C17)</f>
        <v>45440</v>
      </c>
      <c r="D14" s="77">
        <f t="shared" ref="D14" si="8">SUM(D15:D17)</f>
        <v>45440</v>
      </c>
      <c r="E14" s="78">
        <f t="shared" si="7"/>
        <v>7456.6</v>
      </c>
      <c r="F14" s="180">
        <f t="shared" si="7"/>
        <v>4685.3999999999996</v>
      </c>
      <c r="G14" s="80">
        <f>SUM(G15:G17)</f>
        <v>-2771.2000000000007</v>
      </c>
      <c r="H14" s="104">
        <f t="shared" si="5"/>
        <v>0.62835608722474046</v>
      </c>
      <c r="I14" s="180">
        <f t="shared" ref="I14" si="9">SUM(I15:I17)</f>
        <v>8255.1</v>
      </c>
      <c r="J14" s="81">
        <f t="shared" si="2"/>
        <v>-3569.7000000000007</v>
      </c>
      <c r="K14" s="82">
        <f t="shared" si="3"/>
        <v>0.56757640731184356</v>
      </c>
    </row>
    <row r="15" spans="1:11" ht="20.25" x14ac:dyDescent="0.3">
      <c r="A15" s="23"/>
      <c r="B15" s="49" t="s">
        <v>8</v>
      </c>
      <c r="C15" s="83">
        <v>4355</v>
      </c>
      <c r="D15" s="83">
        <v>4355</v>
      </c>
      <c r="E15" s="76">
        <v>613</v>
      </c>
      <c r="F15" s="179">
        <v>704.8</v>
      </c>
      <c r="G15" s="69">
        <f t="shared" ref="G15:G19" si="10">SUM(F15-E15)</f>
        <v>91.799999999999955</v>
      </c>
      <c r="H15" s="70">
        <f t="shared" si="5"/>
        <v>1.1497553017944535</v>
      </c>
      <c r="I15" s="189">
        <v>1781.6</v>
      </c>
      <c r="J15" s="71">
        <f t="shared" si="2"/>
        <v>-1076.8</v>
      </c>
      <c r="K15" s="72">
        <f t="shared" si="3"/>
        <v>0.39559946115850919</v>
      </c>
    </row>
    <row r="16" spans="1:11" ht="20.25" x14ac:dyDescent="0.3">
      <c r="A16" s="23"/>
      <c r="B16" s="49" t="s">
        <v>9</v>
      </c>
      <c r="C16" s="83">
        <v>41060</v>
      </c>
      <c r="D16" s="83">
        <v>41060</v>
      </c>
      <c r="E16" s="76">
        <v>6843.6</v>
      </c>
      <c r="F16" s="179">
        <v>3980.6</v>
      </c>
      <c r="G16" s="69">
        <f t="shared" si="10"/>
        <v>-2863.0000000000005</v>
      </c>
      <c r="H16" s="70">
        <f t="shared" si="5"/>
        <v>0.58165293120579808</v>
      </c>
      <c r="I16" s="189">
        <v>6473.5</v>
      </c>
      <c r="J16" s="71">
        <f t="shared" si="2"/>
        <v>-2492.9</v>
      </c>
      <c r="K16" s="72">
        <f t="shared" si="3"/>
        <v>0.61490692824592563</v>
      </c>
    </row>
    <row r="17" spans="1:11" ht="20.25" x14ac:dyDescent="0.3">
      <c r="A17" s="23"/>
      <c r="B17" s="49" t="s">
        <v>10</v>
      </c>
      <c r="C17" s="83">
        <v>25</v>
      </c>
      <c r="D17" s="83">
        <v>25</v>
      </c>
      <c r="E17" s="76"/>
      <c r="F17" s="179"/>
      <c r="G17" s="69">
        <f t="shared" si="10"/>
        <v>0</v>
      </c>
      <c r="H17" s="70" t="e">
        <f t="shared" si="5"/>
        <v>#DIV/0!</v>
      </c>
      <c r="I17" s="189"/>
      <c r="J17" s="71">
        <f t="shared" si="2"/>
        <v>0</v>
      </c>
      <c r="K17" s="72" t="e">
        <f t="shared" si="3"/>
        <v>#DIV/0!</v>
      </c>
    </row>
    <row r="18" spans="1:11" ht="20.25" x14ac:dyDescent="0.3">
      <c r="A18" s="23">
        <v>180300</v>
      </c>
      <c r="B18" s="49" t="s">
        <v>11</v>
      </c>
      <c r="C18" s="83">
        <v>182</v>
      </c>
      <c r="D18" s="83">
        <v>182</v>
      </c>
      <c r="E18" s="76">
        <v>15</v>
      </c>
      <c r="F18" s="179">
        <v>12.7</v>
      </c>
      <c r="G18" s="69">
        <f t="shared" si="10"/>
        <v>-2.3000000000000007</v>
      </c>
      <c r="H18" s="70">
        <f t="shared" si="5"/>
        <v>0.84666666666666657</v>
      </c>
      <c r="I18" s="189">
        <v>16.8</v>
      </c>
      <c r="J18" s="71">
        <f t="shared" si="2"/>
        <v>-4.1000000000000014</v>
      </c>
      <c r="K18" s="72">
        <f t="shared" si="3"/>
        <v>0.75595238095238093</v>
      </c>
    </row>
    <row r="19" spans="1:11" ht="20.25" x14ac:dyDescent="0.3">
      <c r="A19" s="23">
        <v>180500</v>
      </c>
      <c r="B19" s="49" t="s">
        <v>12</v>
      </c>
      <c r="C19" s="83">
        <v>24266.5</v>
      </c>
      <c r="D19" s="83">
        <v>24266.5</v>
      </c>
      <c r="E19" s="76">
        <v>5275.5</v>
      </c>
      <c r="F19" s="179">
        <v>6897</v>
      </c>
      <c r="G19" s="69">
        <f t="shared" si="10"/>
        <v>1621.5</v>
      </c>
      <c r="H19" s="70">
        <f t="shared" si="5"/>
        <v>1.3073642308785898</v>
      </c>
      <c r="I19" s="189">
        <v>5336.2</v>
      </c>
      <c r="J19" s="71">
        <f t="shared" si="2"/>
        <v>1560.8000000000002</v>
      </c>
      <c r="K19" s="72">
        <f t="shared" si="3"/>
        <v>1.2924927851279937</v>
      </c>
    </row>
    <row r="20" spans="1:11" ht="20.25" x14ac:dyDescent="0.3">
      <c r="A20" s="25">
        <v>200000</v>
      </c>
      <c r="B20" s="16" t="s">
        <v>14</v>
      </c>
      <c r="C20" s="84">
        <f>SUM(C21:C34)</f>
        <v>2120</v>
      </c>
      <c r="D20" s="85">
        <f>SUM(D21:D34)</f>
        <v>2120</v>
      </c>
      <c r="E20" s="85">
        <f>SUM(E21:E34)</f>
        <v>309.00000000000006</v>
      </c>
      <c r="F20" s="181">
        <f>SUM(F21:F34)</f>
        <v>795.2</v>
      </c>
      <c r="G20" s="85">
        <f>SUM(G21:G34)</f>
        <v>486.2</v>
      </c>
      <c r="H20" s="65">
        <f>SUM(F20/E20)</f>
        <v>2.5734627831715207</v>
      </c>
      <c r="I20" s="181">
        <f>SUM(I21:I34)</f>
        <v>511.70000000000005</v>
      </c>
      <c r="J20" s="85">
        <f>SUM(J21:J34)</f>
        <v>283.49999999999989</v>
      </c>
      <c r="K20" s="86">
        <f>SUM(F20/I20)*100%</f>
        <v>1.5540355677154583</v>
      </c>
    </row>
    <row r="21" spans="1:11" ht="44.45" customHeight="1" x14ac:dyDescent="0.3">
      <c r="A21" s="23">
        <v>210103</v>
      </c>
      <c r="B21" s="170" t="s">
        <v>58</v>
      </c>
      <c r="C21" s="87">
        <v>63</v>
      </c>
      <c r="D21" s="87">
        <v>63</v>
      </c>
      <c r="E21" s="76"/>
      <c r="F21" s="179">
        <v>10</v>
      </c>
      <c r="G21" s="69">
        <f t="shared" ref="G21:G34" si="11">SUM(F21-E21)</f>
        <v>10</v>
      </c>
      <c r="H21" s="70" t="e">
        <f t="shared" ref="H21:H33" si="12">SUM(F21/E21)</f>
        <v>#DIV/0!</v>
      </c>
      <c r="I21" s="189"/>
      <c r="J21" s="71">
        <f t="shared" ref="J21:J38" si="13">SUM(F21-I21)</f>
        <v>10</v>
      </c>
      <c r="K21" s="88" t="e">
        <f t="shared" si="3"/>
        <v>#DIV/0!</v>
      </c>
    </row>
    <row r="22" spans="1:11" ht="20.25" hidden="1" x14ac:dyDescent="0.3">
      <c r="A22" s="23">
        <v>210500</v>
      </c>
      <c r="B22" s="50" t="s">
        <v>35</v>
      </c>
      <c r="C22" s="89"/>
      <c r="D22" s="89"/>
      <c r="E22" s="76"/>
      <c r="F22" s="179"/>
      <c r="G22" s="69">
        <f t="shared" si="11"/>
        <v>0</v>
      </c>
      <c r="H22" s="70" t="e">
        <f t="shared" si="12"/>
        <v>#DIV/0!</v>
      </c>
      <c r="I22" s="189"/>
      <c r="J22" s="71">
        <f t="shared" si="13"/>
        <v>0</v>
      </c>
      <c r="K22" s="88"/>
    </row>
    <row r="23" spans="1:11" ht="21" hidden="1" customHeight="1" x14ac:dyDescent="0.3">
      <c r="A23" s="23">
        <v>210805</v>
      </c>
      <c r="B23" s="51" t="s">
        <v>15</v>
      </c>
      <c r="C23" s="90"/>
      <c r="D23" s="90"/>
      <c r="E23" s="76"/>
      <c r="F23" s="179"/>
      <c r="G23" s="69">
        <f t="shared" si="11"/>
        <v>0</v>
      </c>
      <c r="H23" s="70"/>
      <c r="I23" s="189"/>
      <c r="J23" s="71">
        <f t="shared" si="13"/>
        <v>0</v>
      </c>
      <c r="K23" s="88"/>
    </row>
    <row r="24" spans="1:11" ht="20.25" x14ac:dyDescent="0.3">
      <c r="A24" s="22">
        <v>210811</v>
      </c>
      <c r="B24" s="52" t="s">
        <v>16</v>
      </c>
      <c r="C24" s="91">
        <v>220</v>
      </c>
      <c r="D24" s="91">
        <v>220</v>
      </c>
      <c r="E24" s="76">
        <v>5</v>
      </c>
      <c r="F24" s="179">
        <v>230.2</v>
      </c>
      <c r="G24" s="69">
        <f t="shared" si="11"/>
        <v>225.2</v>
      </c>
      <c r="H24" s="70">
        <f t="shared" si="12"/>
        <v>46.04</v>
      </c>
      <c r="I24" s="189">
        <v>65.3</v>
      </c>
      <c r="J24" s="71">
        <f t="shared" si="13"/>
        <v>164.89999999999998</v>
      </c>
      <c r="K24" s="88">
        <f>SUM(F24/I24)*100%</f>
        <v>3.5252679938744258</v>
      </c>
    </row>
    <row r="25" spans="1:11" ht="39" customHeight="1" x14ac:dyDescent="0.3">
      <c r="A25" s="26">
        <v>210815</v>
      </c>
      <c r="B25" s="53" t="s">
        <v>33</v>
      </c>
      <c r="C25" s="92"/>
      <c r="D25" s="92"/>
      <c r="E25" s="76"/>
      <c r="F25" s="179">
        <v>17</v>
      </c>
      <c r="G25" s="69">
        <f t="shared" ref="G25:G26" si="14">SUM(F25-E25)</f>
        <v>17</v>
      </c>
      <c r="H25" s="70" t="e">
        <f t="shared" si="12"/>
        <v>#DIV/0!</v>
      </c>
      <c r="I25" s="189"/>
      <c r="J25" s="71">
        <f t="shared" si="13"/>
        <v>17</v>
      </c>
      <c r="K25" s="88" t="e">
        <f>SUM(F25/I25)*100%</f>
        <v>#DIV/0!</v>
      </c>
    </row>
    <row r="26" spans="1:11" ht="63" customHeight="1" x14ac:dyDescent="0.3">
      <c r="A26" s="201">
        <v>210824</v>
      </c>
      <c r="B26" s="53" t="s">
        <v>84</v>
      </c>
      <c r="C26" s="92"/>
      <c r="D26" s="92"/>
      <c r="E26" s="76"/>
      <c r="F26" s="179">
        <v>0.6</v>
      </c>
      <c r="G26" s="69">
        <f t="shared" si="14"/>
        <v>0.6</v>
      </c>
      <c r="H26" s="70" t="e">
        <f t="shared" si="12"/>
        <v>#DIV/0!</v>
      </c>
      <c r="I26" s="189"/>
      <c r="J26" s="71">
        <f t="shared" si="13"/>
        <v>0.6</v>
      </c>
      <c r="K26" s="88"/>
    </row>
    <row r="27" spans="1:11" ht="42.75" customHeight="1" x14ac:dyDescent="0.3">
      <c r="A27" s="27">
        <v>220103</v>
      </c>
      <c r="B27" s="53" t="s">
        <v>34</v>
      </c>
      <c r="C27" s="92">
        <v>20</v>
      </c>
      <c r="D27" s="92">
        <v>20</v>
      </c>
      <c r="E27" s="76">
        <v>3.3</v>
      </c>
      <c r="F27" s="179">
        <v>4.7</v>
      </c>
      <c r="G27" s="69">
        <f t="shared" si="11"/>
        <v>1.4000000000000004</v>
      </c>
      <c r="H27" s="70">
        <f t="shared" si="12"/>
        <v>1.4242424242424243</v>
      </c>
      <c r="I27" s="189">
        <v>7</v>
      </c>
      <c r="J27" s="71">
        <f t="shared" si="13"/>
        <v>-2.2999999999999998</v>
      </c>
      <c r="K27" s="88">
        <f>SUM(F27/I27)*100%</f>
        <v>0.67142857142857149</v>
      </c>
    </row>
    <row r="28" spans="1:11" ht="25.5" customHeight="1" x14ac:dyDescent="0.3">
      <c r="A28" s="22">
        <v>220125</v>
      </c>
      <c r="B28" s="54" t="s">
        <v>59</v>
      </c>
      <c r="C28" s="93">
        <v>1030</v>
      </c>
      <c r="D28" s="93">
        <v>1030</v>
      </c>
      <c r="E28" s="76">
        <v>169</v>
      </c>
      <c r="F28" s="179">
        <v>226.7</v>
      </c>
      <c r="G28" s="69">
        <f t="shared" si="11"/>
        <v>57.699999999999989</v>
      </c>
      <c r="H28" s="70">
        <f t="shared" si="12"/>
        <v>1.3414201183431953</v>
      </c>
      <c r="I28" s="189">
        <v>160.69999999999999</v>
      </c>
      <c r="J28" s="71">
        <f t="shared" si="13"/>
        <v>66</v>
      </c>
      <c r="K28" s="88">
        <f t="shared" si="3"/>
        <v>1.4107031736154325</v>
      </c>
    </row>
    <row r="29" spans="1:11" ht="42.75" customHeight="1" x14ac:dyDescent="0.3">
      <c r="A29" s="22">
        <v>220126</v>
      </c>
      <c r="B29" s="136" t="s">
        <v>31</v>
      </c>
      <c r="C29" s="94">
        <v>200</v>
      </c>
      <c r="D29" s="94">
        <v>200</v>
      </c>
      <c r="E29" s="76">
        <v>34</v>
      </c>
      <c r="F29" s="179">
        <v>36.799999999999997</v>
      </c>
      <c r="G29" s="69">
        <f t="shared" si="11"/>
        <v>2.7999999999999972</v>
      </c>
      <c r="H29" s="70">
        <f t="shared" si="12"/>
        <v>1.0823529411764705</v>
      </c>
      <c r="I29" s="189">
        <v>43</v>
      </c>
      <c r="J29" s="71">
        <f t="shared" si="13"/>
        <v>-6.2000000000000028</v>
      </c>
      <c r="K29" s="88">
        <f t="shared" si="3"/>
        <v>0.85581395348837208</v>
      </c>
    </row>
    <row r="30" spans="1:11" ht="40.9" customHeight="1" x14ac:dyDescent="0.3">
      <c r="A30" s="22">
        <v>220804</v>
      </c>
      <c r="B30" s="135" t="s">
        <v>62</v>
      </c>
      <c r="C30" s="95">
        <v>410</v>
      </c>
      <c r="D30" s="95">
        <v>410</v>
      </c>
      <c r="E30" s="76">
        <v>68.400000000000006</v>
      </c>
      <c r="F30" s="179">
        <v>84.1</v>
      </c>
      <c r="G30" s="69">
        <f t="shared" si="11"/>
        <v>15.699999999999989</v>
      </c>
      <c r="H30" s="70">
        <f t="shared" si="12"/>
        <v>1.2295321637426899</v>
      </c>
      <c r="I30" s="189">
        <v>5.7</v>
      </c>
      <c r="J30" s="71">
        <f t="shared" si="13"/>
        <v>78.399999999999991</v>
      </c>
      <c r="K30" s="88">
        <f t="shared" si="3"/>
        <v>14.754385964912279</v>
      </c>
    </row>
    <row r="31" spans="1:11" ht="21.6" customHeight="1" x14ac:dyDescent="0.3">
      <c r="A31" s="22">
        <v>220900</v>
      </c>
      <c r="B31" s="44" t="s">
        <v>17</v>
      </c>
      <c r="C31" s="96">
        <v>27</v>
      </c>
      <c r="D31" s="96">
        <v>27</v>
      </c>
      <c r="E31" s="76">
        <v>4.3</v>
      </c>
      <c r="F31" s="179">
        <v>4.3</v>
      </c>
      <c r="G31" s="69">
        <f t="shared" si="11"/>
        <v>0</v>
      </c>
      <c r="H31" s="70">
        <f t="shared" si="12"/>
        <v>1</v>
      </c>
      <c r="I31" s="189">
        <v>5.0999999999999996</v>
      </c>
      <c r="J31" s="71">
        <f t="shared" si="13"/>
        <v>-0.79999999999999982</v>
      </c>
      <c r="K31" s="88">
        <f t="shared" si="3"/>
        <v>0.84313725490196079</v>
      </c>
    </row>
    <row r="32" spans="1:11" ht="20.25" x14ac:dyDescent="0.3">
      <c r="A32" s="22">
        <v>240603</v>
      </c>
      <c r="B32" s="51" t="s">
        <v>15</v>
      </c>
      <c r="C32" s="97">
        <v>150</v>
      </c>
      <c r="D32" s="97">
        <v>150</v>
      </c>
      <c r="E32" s="76">
        <v>25</v>
      </c>
      <c r="F32" s="198">
        <v>179.6</v>
      </c>
      <c r="G32" s="69">
        <f t="shared" si="11"/>
        <v>154.6</v>
      </c>
      <c r="H32" s="70">
        <f t="shared" si="12"/>
        <v>7.1840000000000002</v>
      </c>
      <c r="I32" s="189">
        <v>224.3</v>
      </c>
      <c r="J32" s="71">
        <f t="shared" si="13"/>
        <v>-44.700000000000017</v>
      </c>
      <c r="K32" s="88">
        <f t="shared" si="3"/>
        <v>0.80071333036112347</v>
      </c>
    </row>
    <row r="33" spans="1:11" ht="20.25" hidden="1" x14ac:dyDescent="0.3">
      <c r="A33" s="27">
        <v>240606</v>
      </c>
      <c r="B33" s="171" t="s">
        <v>77</v>
      </c>
      <c r="C33" s="172"/>
      <c r="D33" s="172"/>
      <c r="E33" s="99"/>
      <c r="F33" s="182"/>
      <c r="G33" s="69">
        <f t="shared" ref="G33" si="15">SUM(F33-E33)</f>
        <v>0</v>
      </c>
      <c r="H33" s="70" t="e">
        <f t="shared" si="12"/>
        <v>#DIV/0!</v>
      </c>
      <c r="I33" s="190"/>
      <c r="J33" s="71">
        <f t="shared" si="13"/>
        <v>0</v>
      </c>
      <c r="K33" s="88" t="e">
        <f t="shared" si="3"/>
        <v>#DIV/0!</v>
      </c>
    </row>
    <row r="34" spans="1:11" ht="56.45" customHeight="1" x14ac:dyDescent="0.3">
      <c r="A34" s="27">
        <v>240622</v>
      </c>
      <c r="B34" s="167" t="s">
        <v>41</v>
      </c>
      <c r="C34" s="98"/>
      <c r="D34" s="98"/>
      <c r="E34" s="99"/>
      <c r="F34" s="182">
        <v>1.2</v>
      </c>
      <c r="G34" s="69">
        <f t="shared" si="11"/>
        <v>1.2</v>
      </c>
      <c r="H34" s="70"/>
      <c r="I34" s="190">
        <v>0.6</v>
      </c>
      <c r="J34" s="71">
        <f t="shared" si="13"/>
        <v>0.6</v>
      </c>
      <c r="K34" s="88">
        <f t="shared" si="3"/>
        <v>2</v>
      </c>
    </row>
    <row r="35" spans="1:11" ht="20.25" hidden="1" x14ac:dyDescent="0.3">
      <c r="A35" s="25">
        <v>300000</v>
      </c>
      <c r="B35" s="16" t="s">
        <v>18</v>
      </c>
      <c r="C35" s="100"/>
      <c r="D35" s="85">
        <f>SUM(D36:D37)</f>
        <v>0</v>
      </c>
      <c r="E35" s="85">
        <f>SUM(E37)</f>
        <v>0</v>
      </c>
      <c r="F35" s="181">
        <f>SUM(F37,F36)</f>
        <v>0</v>
      </c>
      <c r="G35" s="85">
        <f>SUM(F35-E35)</f>
        <v>0</v>
      </c>
      <c r="H35" s="65" t="e">
        <f>SUM(F35/E35)</f>
        <v>#DIV/0!</v>
      </c>
      <c r="I35" s="191">
        <f>SUM(I37,I36)</f>
        <v>0</v>
      </c>
      <c r="J35" s="85">
        <f>SUM(F35-I35)</f>
        <v>0</v>
      </c>
      <c r="K35" s="86" t="e">
        <f>SUM(F35/I35)*100%</f>
        <v>#DIV/0!</v>
      </c>
    </row>
    <row r="36" spans="1:11" ht="1.9" hidden="1" customHeight="1" x14ac:dyDescent="0.3">
      <c r="A36" s="22">
        <v>310102</v>
      </c>
      <c r="B36" s="42" t="s">
        <v>19</v>
      </c>
      <c r="C36" s="101"/>
      <c r="D36" s="74"/>
      <c r="E36" s="74"/>
      <c r="F36" s="179"/>
      <c r="G36" s="69">
        <v>0</v>
      </c>
      <c r="H36" s="70"/>
      <c r="I36" s="179"/>
      <c r="J36" s="71">
        <f t="shared" si="13"/>
        <v>0</v>
      </c>
      <c r="K36" s="88"/>
    </row>
    <row r="37" spans="1:11" ht="43.15" hidden="1" customHeight="1" x14ac:dyDescent="0.3">
      <c r="A37" s="22">
        <v>310200</v>
      </c>
      <c r="B37" s="140" t="s">
        <v>60</v>
      </c>
      <c r="C37" s="102"/>
      <c r="D37" s="74"/>
      <c r="E37" s="74"/>
      <c r="F37" s="179"/>
      <c r="G37" s="69">
        <f t="shared" ref="G37:G38" si="16">SUM(F37-E37)</f>
        <v>0</v>
      </c>
      <c r="H37" s="70" t="e">
        <f t="shared" ref="H37" si="17">SUM(F37/E37)</f>
        <v>#DIV/0!</v>
      </c>
      <c r="I37" s="179"/>
      <c r="J37" s="71">
        <f t="shared" si="13"/>
        <v>0</v>
      </c>
      <c r="K37" s="88" t="e">
        <f t="shared" ref="K37" si="18">SUM(F37/I37)*100%</f>
        <v>#DIV/0!</v>
      </c>
    </row>
    <row r="38" spans="1:11" ht="29.45" customHeight="1" x14ac:dyDescent="0.3">
      <c r="A38" s="28"/>
      <c r="B38" s="16" t="s">
        <v>20</v>
      </c>
      <c r="C38" s="79">
        <f>SUM(C8,C20,C35)</f>
        <v>710609.4</v>
      </c>
      <c r="D38" s="79">
        <f>SUM(D8,D20,D35)</f>
        <v>710609.4</v>
      </c>
      <c r="E38" s="79">
        <f>SUM(E8,E20,E35)</f>
        <v>133122.6</v>
      </c>
      <c r="F38" s="180">
        <f>SUM(F8,F20,F35)</f>
        <v>140786.00000000003</v>
      </c>
      <c r="G38" s="79">
        <f t="shared" si="16"/>
        <v>7663.4000000000233</v>
      </c>
      <c r="H38" s="65">
        <f>SUM(F38/E38)</f>
        <v>1.0575664838276899</v>
      </c>
      <c r="I38" s="180">
        <f>SUM(I8,I20,I35)</f>
        <v>115934.1</v>
      </c>
      <c r="J38" s="79">
        <f t="shared" si="13"/>
        <v>24851.900000000023</v>
      </c>
      <c r="K38" s="86">
        <f t="shared" ref="K38:K68" si="19">SUM(F38/I38)*100%</f>
        <v>1.2143622972016002</v>
      </c>
    </row>
    <row r="39" spans="1:11" ht="20.25" x14ac:dyDescent="0.3">
      <c r="A39" s="29">
        <v>400000</v>
      </c>
      <c r="B39" s="55" t="s">
        <v>21</v>
      </c>
      <c r="C39" s="103">
        <f>SUM(C40,C49,C47)</f>
        <v>178860.79999999999</v>
      </c>
      <c r="D39" s="103">
        <f t="shared" ref="D39:F39" si="20">SUM(D40,D49,D47)</f>
        <v>178981.8</v>
      </c>
      <c r="E39" s="103">
        <f t="shared" si="20"/>
        <v>27563.199999999997</v>
      </c>
      <c r="F39" s="183">
        <f t="shared" si="20"/>
        <v>27563.199999999997</v>
      </c>
      <c r="G39" s="80">
        <f t="shared" ref="G39:G65" si="21">SUM(F39-E39)</f>
        <v>0</v>
      </c>
      <c r="H39" s="104">
        <f t="shared" ref="H39:H65" si="22">SUM(F39/E39)</f>
        <v>1</v>
      </c>
      <c r="I39" s="183">
        <f>SUM(I40,I49,I47)</f>
        <v>20638.8</v>
      </c>
      <c r="J39" s="103">
        <f>SUM(J40,J49,J47)</f>
        <v>6924.3999999999978</v>
      </c>
      <c r="K39" s="82">
        <f t="shared" si="19"/>
        <v>1.3355040021706688</v>
      </c>
    </row>
    <row r="40" spans="1:11" ht="20.25" x14ac:dyDescent="0.3">
      <c r="A40" s="29">
        <v>410300</v>
      </c>
      <c r="B40" s="55" t="s">
        <v>43</v>
      </c>
      <c r="C40" s="103">
        <f>SUM(C41:C46)</f>
        <v>177029.8</v>
      </c>
      <c r="D40" s="103">
        <f>SUM(D41:D46)</f>
        <v>177029.8</v>
      </c>
      <c r="E40" s="103">
        <f>SUM(E41:E46)</f>
        <v>27262.6</v>
      </c>
      <c r="F40" s="183">
        <f>SUM(F41:F46)</f>
        <v>27262.6</v>
      </c>
      <c r="G40" s="80">
        <f t="shared" si="21"/>
        <v>0</v>
      </c>
      <c r="H40" s="104">
        <f t="shared" si="22"/>
        <v>1</v>
      </c>
      <c r="I40" s="183">
        <f>SUM(I41:I46)</f>
        <v>19641.7</v>
      </c>
      <c r="J40" s="81">
        <f t="shared" ref="J40:J69" si="23">SUM(F40-I40)</f>
        <v>7620.8999999999978</v>
      </c>
      <c r="K40" s="82">
        <f t="shared" si="19"/>
        <v>1.3879959473976284</v>
      </c>
    </row>
    <row r="41" spans="1:11" ht="35.25" hidden="1" customHeight="1" x14ac:dyDescent="0.3">
      <c r="A41" s="22">
        <v>410304</v>
      </c>
      <c r="B41" s="152" t="s">
        <v>68</v>
      </c>
      <c r="C41" s="103"/>
      <c r="D41" s="74"/>
      <c r="E41" s="74"/>
      <c r="F41" s="178"/>
      <c r="G41" s="69"/>
      <c r="H41" s="70"/>
      <c r="I41" s="178"/>
      <c r="J41" s="71">
        <f t="shared" si="23"/>
        <v>0</v>
      </c>
      <c r="K41" s="82"/>
    </row>
    <row r="42" spans="1:11" ht="33" hidden="1" customHeight="1" x14ac:dyDescent="0.3">
      <c r="A42" s="22">
        <v>410332</v>
      </c>
      <c r="B42" s="148" t="s">
        <v>66</v>
      </c>
      <c r="C42" s="103"/>
      <c r="D42" s="74"/>
      <c r="E42" s="74"/>
      <c r="F42" s="178"/>
      <c r="G42" s="69"/>
      <c r="H42" s="70"/>
      <c r="I42" s="178"/>
      <c r="J42" s="71">
        <f t="shared" si="23"/>
        <v>0</v>
      </c>
      <c r="K42" s="82"/>
    </row>
    <row r="43" spans="1:11" ht="20.25" x14ac:dyDescent="0.3">
      <c r="A43" s="22">
        <v>410339</v>
      </c>
      <c r="B43" s="127" t="s">
        <v>22</v>
      </c>
      <c r="C43" s="111">
        <v>177029.8</v>
      </c>
      <c r="D43" s="111">
        <v>177029.8</v>
      </c>
      <c r="E43" s="74">
        <v>27262.6</v>
      </c>
      <c r="F43" s="184">
        <v>27262.6</v>
      </c>
      <c r="G43" s="69">
        <f t="shared" si="21"/>
        <v>0</v>
      </c>
      <c r="H43" s="70">
        <f t="shared" si="22"/>
        <v>1</v>
      </c>
      <c r="I43" s="192">
        <v>19641.7</v>
      </c>
      <c r="J43" s="71">
        <f t="shared" si="23"/>
        <v>7620.8999999999978</v>
      </c>
      <c r="K43" s="107">
        <f t="shared" si="19"/>
        <v>1.3879959473976284</v>
      </c>
    </row>
    <row r="44" spans="1:11" ht="20.25" hidden="1" x14ac:dyDescent="0.3">
      <c r="A44" s="22">
        <v>410342</v>
      </c>
      <c r="B44" s="127" t="s">
        <v>23</v>
      </c>
      <c r="C44" s="111"/>
      <c r="D44" s="111"/>
      <c r="E44" s="74"/>
      <c r="F44" s="184"/>
      <c r="G44" s="69">
        <f t="shared" si="21"/>
        <v>0</v>
      </c>
      <c r="H44" s="70" t="e">
        <f t="shared" si="22"/>
        <v>#DIV/0!</v>
      </c>
      <c r="I44" s="192"/>
      <c r="J44" s="71">
        <f t="shared" si="23"/>
        <v>0</v>
      </c>
      <c r="K44" s="107" t="e">
        <f t="shared" si="19"/>
        <v>#DIV/0!</v>
      </c>
    </row>
    <row r="45" spans="1:11" ht="37.5" hidden="1" x14ac:dyDescent="0.3">
      <c r="A45" s="22">
        <v>410345</v>
      </c>
      <c r="B45" s="145" t="s">
        <v>57</v>
      </c>
      <c r="C45" s="106"/>
      <c r="D45" s="111"/>
      <c r="E45" s="74"/>
      <c r="F45" s="184"/>
      <c r="G45" s="69"/>
      <c r="H45" s="70"/>
      <c r="I45" s="192"/>
      <c r="J45" s="71">
        <f t="shared" si="23"/>
        <v>0</v>
      </c>
      <c r="K45" s="107" t="e">
        <f t="shared" si="19"/>
        <v>#DIV/0!</v>
      </c>
    </row>
    <row r="46" spans="1:11" ht="43.5" hidden="1" customHeight="1" x14ac:dyDescent="0.3">
      <c r="A46" s="22">
        <v>410351</v>
      </c>
      <c r="B46" s="163" t="s">
        <v>51</v>
      </c>
      <c r="C46" s="111"/>
      <c r="D46" s="111"/>
      <c r="E46" s="74"/>
      <c r="F46" s="184"/>
      <c r="G46" s="69">
        <f t="shared" si="21"/>
        <v>0</v>
      </c>
      <c r="H46" s="70" t="e">
        <f t="shared" si="22"/>
        <v>#DIV/0!</v>
      </c>
      <c r="I46" s="184"/>
      <c r="J46" s="71">
        <f t="shared" si="23"/>
        <v>0</v>
      </c>
      <c r="K46" s="107" t="e">
        <f t="shared" si="19"/>
        <v>#DIV/0!</v>
      </c>
    </row>
    <row r="47" spans="1:11" ht="21" x14ac:dyDescent="0.3">
      <c r="A47" s="29">
        <v>410400</v>
      </c>
      <c r="B47" s="155" t="s">
        <v>72</v>
      </c>
      <c r="C47" s="153">
        <f>SUM(C48)</f>
        <v>0</v>
      </c>
      <c r="D47" s="153">
        <f>SUM(D48)</f>
        <v>0</v>
      </c>
      <c r="E47" s="153">
        <f t="shared" ref="E47:F47" si="24">SUM(E48)</f>
        <v>0</v>
      </c>
      <c r="F47" s="185">
        <f t="shared" si="24"/>
        <v>0</v>
      </c>
      <c r="G47" s="80">
        <f t="shared" ref="G47:G48" si="25">SUM(F47-E47)</f>
        <v>0</v>
      </c>
      <c r="H47" s="104" t="e">
        <f t="shared" ref="H47:H48" si="26">SUM(F47/E47)</f>
        <v>#DIV/0!</v>
      </c>
      <c r="I47" s="193">
        <f>SUM(I48)</f>
        <v>433.8</v>
      </c>
      <c r="J47" s="81">
        <f t="shared" ref="J47:J48" si="27">SUM(F47-I47)</f>
        <v>-433.8</v>
      </c>
      <c r="K47" s="82">
        <f t="shared" si="19"/>
        <v>0</v>
      </c>
    </row>
    <row r="48" spans="1:11" ht="59.25" customHeight="1" x14ac:dyDescent="0.3">
      <c r="A48" s="22">
        <v>410402</v>
      </c>
      <c r="B48" s="154" t="s">
        <v>71</v>
      </c>
      <c r="C48" s="111"/>
      <c r="D48" s="111"/>
      <c r="E48" s="111"/>
      <c r="F48" s="184"/>
      <c r="G48" s="69">
        <f t="shared" si="25"/>
        <v>0</v>
      </c>
      <c r="H48" s="70" t="e">
        <f t="shared" si="26"/>
        <v>#DIV/0!</v>
      </c>
      <c r="I48" s="184">
        <v>433.8</v>
      </c>
      <c r="J48" s="71">
        <f t="shared" si="27"/>
        <v>-433.8</v>
      </c>
      <c r="K48" s="107">
        <f t="shared" si="19"/>
        <v>0</v>
      </c>
    </row>
    <row r="49" spans="1:11" ht="25.9" customHeight="1" x14ac:dyDescent="0.3">
      <c r="A49" s="29">
        <v>410500</v>
      </c>
      <c r="B49" s="55" t="s">
        <v>44</v>
      </c>
      <c r="C49" s="103">
        <f>SUM(C50:C69)</f>
        <v>1831</v>
      </c>
      <c r="D49" s="103">
        <f t="shared" ref="D49:F49" si="28">SUM(D50:D69)</f>
        <v>1952</v>
      </c>
      <c r="E49" s="103">
        <f t="shared" si="28"/>
        <v>300.60000000000002</v>
      </c>
      <c r="F49" s="183">
        <f t="shared" si="28"/>
        <v>300.60000000000002</v>
      </c>
      <c r="G49" s="103">
        <f>SUM(G50:G69)</f>
        <v>0</v>
      </c>
      <c r="H49" s="70">
        <f t="shared" si="22"/>
        <v>1</v>
      </c>
      <c r="I49" s="183">
        <f>SUM(I50:I69)</f>
        <v>563.29999999999995</v>
      </c>
      <c r="J49" s="81">
        <f t="shared" si="23"/>
        <v>-262.69999999999993</v>
      </c>
      <c r="K49" s="108">
        <f t="shared" si="19"/>
        <v>0.53364104384874855</v>
      </c>
    </row>
    <row r="50" spans="1:11" ht="39" hidden="1" customHeight="1" x14ac:dyDescent="0.3">
      <c r="A50" s="22">
        <v>410501</v>
      </c>
      <c r="B50" s="161" t="s">
        <v>45</v>
      </c>
      <c r="C50" s="109"/>
      <c r="D50" s="110"/>
      <c r="E50" s="74"/>
      <c r="F50" s="184"/>
      <c r="G50" s="69"/>
      <c r="H50" s="70"/>
      <c r="I50" s="192"/>
      <c r="J50" s="71">
        <f t="shared" si="23"/>
        <v>0</v>
      </c>
      <c r="K50" s="107" t="e">
        <f t="shared" si="19"/>
        <v>#DIV/0!</v>
      </c>
    </row>
    <row r="51" spans="1:11" ht="39.75" hidden="1" customHeight="1" x14ac:dyDescent="0.3">
      <c r="A51" s="22">
        <v>410502</v>
      </c>
      <c r="B51" s="168" t="s">
        <v>46</v>
      </c>
      <c r="C51" s="111"/>
      <c r="D51" s="111"/>
      <c r="E51" s="74"/>
      <c r="F51" s="184"/>
      <c r="G51" s="69"/>
      <c r="H51" s="70"/>
      <c r="I51" s="192"/>
      <c r="J51" s="71">
        <f t="shared" si="23"/>
        <v>0</v>
      </c>
      <c r="K51" s="107" t="e">
        <f t="shared" si="19"/>
        <v>#DIV/0!</v>
      </c>
    </row>
    <row r="52" spans="1:11" ht="45" hidden="1" customHeight="1" x14ac:dyDescent="0.3">
      <c r="A52" s="22">
        <v>410503</v>
      </c>
      <c r="B52" s="162" t="s">
        <v>47</v>
      </c>
      <c r="C52" s="112"/>
      <c r="D52" s="112"/>
      <c r="E52" s="74"/>
      <c r="F52" s="184"/>
      <c r="G52" s="69"/>
      <c r="H52" s="70"/>
      <c r="I52" s="192"/>
      <c r="J52" s="71">
        <f t="shared" si="23"/>
        <v>0</v>
      </c>
      <c r="K52" s="107" t="e">
        <f t="shared" si="19"/>
        <v>#DIV/0!</v>
      </c>
    </row>
    <row r="53" spans="1:11" ht="36" hidden="1" customHeight="1" x14ac:dyDescent="0.3">
      <c r="A53" s="22">
        <v>410508</v>
      </c>
      <c r="B53" s="157" t="s">
        <v>53</v>
      </c>
      <c r="C53" s="91"/>
      <c r="D53" s="91"/>
      <c r="E53" s="74"/>
      <c r="F53" s="184"/>
      <c r="G53" s="69"/>
      <c r="H53" s="70"/>
      <c r="I53" s="192"/>
      <c r="J53" s="71">
        <f t="shared" si="23"/>
        <v>0</v>
      </c>
      <c r="K53" s="107"/>
    </row>
    <row r="54" spans="1:11" ht="41.25" hidden="1" customHeight="1" x14ac:dyDescent="0.3">
      <c r="A54" s="22">
        <v>410509</v>
      </c>
      <c r="B54" s="161" t="s">
        <v>70</v>
      </c>
      <c r="C54" s="91"/>
      <c r="D54" s="91"/>
      <c r="E54" s="74"/>
      <c r="F54" s="184"/>
      <c r="G54" s="69"/>
      <c r="H54" s="70"/>
      <c r="I54" s="192"/>
      <c r="J54" s="71">
        <f t="shared" si="23"/>
        <v>0</v>
      </c>
      <c r="K54" s="107"/>
    </row>
    <row r="55" spans="1:11" ht="39" customHeight="1" x14ac:dyDescent="0.3">
      <c r="A55" s="22">
        <v>410510</v>
      </c>
      <c r="B55" s="144" t="s">
        <v>65</v>
      </c>
      <c r="C55" s="91">
        <v>1831</v>
      </c>
      <c r="D55" s="199">
        <v>1952</v>
      </c>
      <c r="E55" s="74">
        <v>300.60000000000002</v>
      </c>
      <c r="F55" s="184">
        <v>300.60000000000002</v>
      </c>
      <c r="G55" s="69">
        <f t="shared" si="21"/>
        <v>0</v>
      </c>
      <c r="H55" s="70"/>
      <c r="I55" s="192">
        <v>145.30000000000001</v>
      </c>
      <c r="J55" s="71">
        <f t="shared" si="23"/>
        <v>155.30000000000001</v>
      </c>
      <c r="K55" s="107">
        <f t="shared" si="19"/>
        <v>2.0688231245698554</v>
      </c>
    </row>
    <row r="56" spans="1:11" ht="34.5" hidden="1" customHeight="1" x14ac:dyDescent="0.3">
      <c r="A56" s="22">
        <v>410511</v>
      </c>
      <c r="B56" s="132" t="s">
        <v>55</v>
      </c>
      <c r="C56" s="91"/>
      <c r="D56" s="91"/>
      <c r="E56" s="74"/>
      <c r="F56" s="184"/>
      <c r="G56" s="69">
        <f t="shared" ref="G56" si="29">SUM(F56-E56)</f>
        <v>0</v>
      </c>
      <c r="H56" s="70" t="e">
        <f t="shared" si="22"/>
        <v>#DIV/0!</v>
      </c>
      <c r="I56" s="192"/>
      <c r="J56" s="71">
        <f t="shared" si="23"/>
        <v>0</v>
      </c>
      <c r="K56" s="107" t="e">
        <f t="shared" si="19"/>
        <v>#DIV/0!</v>
      </c>
    </row>
    <row r="57" spans="1:11" ht="38.25" customHeight="1" x14ac:dyDescent="0.3">
      <c r="A57" s="22">
        <v>410512</v>
      </c>
      <c r="B57" s="134" t="s">
        <v>52</v>
      </c>
      <c r="C57" s="91"/>
      <c r="D57" s="91"/>
      <c r="E57" s="74"/>
      <c r="F57" s="184"/>
      <c r="G57" s="69">
        <f t="shared" si="21"/>
        <v>0</v>
      </c>
      <c r="H57" s="70" t="e">
        <f t="shared" si="22"/>
        <v>#DIV/0!</v>
      </c>
      <c r="I57" s="192">
        <v>139.80000000000001</v>
      </c>
      <c r="J57" s="71">
        <f t="shared" si="23"/>
        <v>-139.80000000000001</v>
      </c>
      <c r="K57" s="107">
        <f t="shared" si="19"/>
        <v>0</v>
      </c>
    </row>
    <row r="58" spans="1:11" ht="39" hidden="1" customHeight="1" x14ac:dyDescent="0.3">
      <c r="A58" s="22">
        <v>410514</v>
      </c>
      <c r="B58" s="164" t="s">
        <v>56</v>
      </c>
      <c r="C58" s="91"/>
      <c r="D58" s="91"/>
      <c r="E58" s="74"/>
      <c r="F58" s="184"/>
      <c r="G58" s="69">
        <f t="shared" ref="G58" si="30">SUM(F58-E58)</f>
        <v>0</v>
      </c>
      <c r="H58" s="70" t="e">
        <f t="shared" si="22"/>
        <v>#DIV/0!</v>
      </c>
      <c r="I58" s="184"/>
      <c r="J58" s="71">
        <f t="shared" si="23"/>
        <v>0</v>
      </c>
      <c r="K58" s="107" t="e">
        <f t="shared" si="19"/>
        <v>#DIV/0!</v>
      </c>
    </row>
    <row r="59" spans="1:11" ht="36" hidden="1" customHeight="1" x14ac:dyDescent="0.3">
      <c r="A59" s="22">
        <v>410515</v>
      </c>
      <c r="B59" s="165" t="s">
        <v>50</v>
      </c>
      <c r="C59" s="91"/>
      <c r="D59" s="91"/>
      <c r="E59" s="74"/>
      <c r="F59" s="184"/>
      <c r="G59" s="69">
        <f t="shared" si="21"/>
        <v>0</v>
      </c>
      <c r="H59" s="70" t="e">
        <f t="shared" si="22"/>
        <v>#DIV/0!</v>
      </c>
      <c r="I59" s="184"/>
      <c r="J59" s="71">
        <f t="shared" si="23"/>
        <v>0</v>
      </c>
      <c r="K59" s="107" t="e">
        <f t="shared" si="19"/>
        <v>#DIV/0!</v>
      </c>
    </row>
    <row r="60" spans="1:11" ht="43.5" hidden="1" customHeight="1" x14ac:dyDescent="0.3">
      <c r="A60" s="26">
        <v>410517</v>
      </c>
      <c r="B60" s="166" t="s">
        <v>74</v>
      </c>
      <c r="C60" s="91"/>
      <c r="D60" s="91"/>
      <c r="E60" s="74"/>
      <c r="F60" s="184"/>
      <c r="G60" s="69">
        <f t="shared" si="21"/>
        <v>0</v>
      </c>
      <c r="H60" s="70" t="e">
        <f t="shared" si="22"/>
        <v>#DIV/0!</v>
      </c>
      <c r="I60" s="184"/>
      <c r="J60" s="71">
        <f t="shared" si="23"/>
        <v>0</v>
      </c>
      <c r="K60" s="107" t="e">
        <f t="shared" si="19"/>
        <v>#DIV/0!</v>
      </c>
    </row>
    <row r="61" spans="1:11" ht="33.75" hidden="1" customHeight="1" x14ac:dyDescent="0.3">
      <c r="A61" s="26">
        <v>410518</v>
      </c>
      <c r="B61" s="157" t="s">
        <v>76</v>
      </c>
      <c r="C61" s="91"/>
      <c r="D61" s="112"/>
      <c r="E61" s="74"/>
      <c r="F61" s="184"/>
      <c r="G61" s="69">
        <f t="shared" si="21"/>
        <v>0</v>
      </c>
      <c r="H61" s="70" t="e">
        <f t="shared" si="22"/>
        <v>#DIV/0!</v>
      </c>
      <c r="I61" s="184"/>
      <c r="J61" s="71">
        <f t="shared" si="23"/>
        <v>0</v>
      </c>
      <c r="K61" s="107"/>
    </row>
    <row r="62" spans="1:11" ht="40.5" hidden="1" customHeight="1" x14ac:dyDescent="0.3">
      <c r="A62" s="22">
        <v>410520</v>
      </c>
      <c r="B62" s="133" t="s">
        <v>49</v>
      </c>
      <c r="C62" s="90"/>
      <c r="D62" s="90"/>
      <c r="E62" s="74"/>
      <c r="F62" s="184"/>
      <c r="G62" s="69"/>
      <c r="H62" s="70"/>
      <c r="I62" s="184"/>
      <c r="J62" s="71">
        <f t="shared" si="23"/>
        <v>0</v>
      </c>
      <c r="K62" s="107" t="e">
        <f t="shared" si="19"/>
        <v>#DIV/0!</v>
      </c>
    </row>
    <row r="63" spans="1:11" ht="33.75" hidden="1" customHeight="1" x14ac:dyDescent="0.3">
      <c r="A63" s="131">
        <v>410523</v>
      </c>
      <c r="B63" s="141" t="s">
        <v>54</v>
      </c>
      <c r="C63" s="90"/>
      <c r="D63" s="90"/>
      <c r="E63" s="74"/>
      <c r="F63" s="184"/>
      <c r="G63" s="69"/>
      <c r="H63" s="70"/>
      <c r="I63" s="184"/>
      <c r="J63" s="71">
        <f t="shared" si="23"/>
        <v>0</v>
      </c>
      <c r="K63" s="107" t="e">
        <f t="shared" si="19"/>
        <v>#DIV/0!</v>
      </c>
    </row>
    <row r="64" spans="1:11" ht="30.75" hidden="1" customHeight="1" x14ac:dyDescent="0.3">
      <c r="A64" s="22">
        <v>410530</v>
      </c>
      <c r="B64" s="161" t="s">
        <v>75</v>
      </c>
      <c r="C64" s="90"/>
      <c r="D64" s="110"/>
      <c r="E64" s="74"/>
      <c r="F64" s="184"/>
      <c r="G64" s="69"/>
      <c r="H64" s="70"/>
      <c r="I64" s="184"/>
      <c r="J64" s="71"/>
      <c r="K64" s="107"/>
    </row>
    <row r="65" spans="1:11" ht="26.25" hidden="1" customHeight="1" x14ac:dyDescent="0.3">
      <c r="A65" s="22">
        <v>410539</v>
      </c>
      <c r="B65" s="132" t="s">
        <v>48</v>
      </c>
      <c r="C65" s="90"/>
      <c r="D65" s="90"/>
      <c r="E65" s="74"/>
      <c r="F65" s="184"/>
      <c r="G65" s="69">
        <f t="shared" si="21"/>
        <v>0</v>
      </c>
      <c r="H65" s="70" t="e">
        <f t="shared" si="22"/>
        <v>#DIV/0!</v>
      </c>
      <c r="I65" s="184"/>
      <c r="J65" s="71">
        <f t="shared" si="23"/>
        <v>0</v>
      </c>
      <c r="K65" s="88" t="e">
        <f t="shared" si="19"/>
        <v>#DIV/0!</v>
      </c>
    </row>
    <row r="66" spans="1:11" ht="41.25" hidden="1" customHeight="1" x14ac:dyDescent="0.3">
      <c r="A66" s="22">
        <v>410541</v>
      </c>
      <c r="B66" s="160" t="s">
        <v>63</v>
      </c>
      <c r="C66" s="143"/>
      <c r="D66" s="90"/>
      <c r="E66" s="74"/>
      <c r="F66" s="184"/>
      <c r="G66" s="69"/>
      <c r="H66" s="70"/>
      <c r="I66" s="184"/>
      <c r="J66" s="71">
        <f t="shared" si="23"/>
        <v>0</v>
      </c>
      <c r="K66" s="88" t="e">
        <f t="shared" si="19"/>
        <v>#DIV/0!</v>
      </c>
    </row>
    <row r="67" spans="1:11" ht="30.75" hidden="1" customHeight="1" x14ac:dyDescent="0.3">
      <c r="A67" s="27">
        <v>410543</v>
      </c>
      <c r="B67" s="142" t="s">
        <v>67</v>
      </c>
      <c r="C67" s="143"/>
      <c r="D67" s="143"/>
      <c r="E67" s="149"/>
      <c r="F67" s="186"/>
      <c r="G67" s="69"/>
      <c r="H67" s="70"/>
      <c r="I67" s="186"/>
      <c r="J67" s="150">
        <f t="shared" si="23"/>
        <v>0</v>
      </c>
      <c r="K67" s="151" t="e">
        <f t="shared" si="19"/>
        <v>#DIV/0!</v>
      </c>
    </row>
    <row r="68" spans="1:11" ht="36.75" hidden="1" customHeight="1" x14ac:dyDescent="0.3">
      <c r="A68" s="27">
        <v>410545</v>
      </c>
      <c r="B68" s="142" t="s">
        <v>69</v>
      </c>
      <c r="C68" s="143"/>
      <c r="D68" s="143"/>
      <c r="E68" s="149"/>
      <c r="F68" s="186"/>
      <c r="G68" s="69"/>
      <c r="H68" s="70"/>
      <c r="I68" s="186"/>
      <c r="J68" s="150">
        <f t="shared" si="23"/>
        <v>0</v>
      </c>
      <c r="K68" s="151" t="e">
        <f t="shared" si="19"/>
        <v>#DIV/0!</v>
      </c>
    </row>
    <row r="69" spans="1:11" ht="36.75" customHeight="1" x14ac:dyDescent="0.3">
      <c r="A69" s="27">
        <v>410550</v>
      </c>
      <c r="B69" s="142" t="s">
        <v>73</v>
      </c>
      <c r="C69" s="143"/>
      <c r="D69" s="143"/>
      <c r="E69" s="149"/>
      <c r="F69" s="186"/>
      <c r="G69" s="69">
        <f t="shared" ref="G69" si="31">SUM(F69-E69)</f>
        <v>0</v>
      </c>
      <c r="H69" s="156"/>
      <c r="I69" s="186">
        <v>278.2</v>
      </c>
      <c r="J69" s="71">
        <f t="shared" si="23"/>
        <v>-278.2</v>
      </c>
      <c r="K69" s="151"/>
    </row>
    <row r="70" spans="1:11" ht="20.25" x14ac:dyDescent="0.3">
      <c r="A70" s="57"/>
      <c r="B70" s="16" t="s">
        <v>37</v>
      </c>
      <c r="C70" s="113">
        <f>SUM(C38:C39)</f>
        <v>889470.2</v>
      </c>
      <c r="D70" s="113">
        <f>SUM(D38:D39)</f>
        <v>889591.2</v>
      </c>
      <c r="E70" s="113">
        <f>SUM(E38:E39)</f>
        <v>160685.79999999999</v>
      </c>
      <c r="F70" s="187">
        <f>SUM(F38:F39)</f>
        <v>168349.2</v>
      </c>
      <c r="G70" s="113">
        <f>SUM(G38:G39)</f>
        <v>7663.4000000000233</v>
      </c>
      <c r="H70" s="128">
        <f>SUM(F70/E70)</f>
        <v>1.0476918308898486</v>
      </c>
      <c r="I70" s="187">
        <f>SUM(I38:I39)</f>
        <v>136572.9</v>
      </c>
      <c r="J70" s="113">
        <f>SUM(J38:J39)</f>
        <v>31776.300000000021</v>
      </c>
      <c r="K70" s="114">
        <f>SUM(F70/I70)*100%</f>
        <v>1.2326691459286581</v>
      </c>
    </row>
    <row r="71" spans="1:11" ht="17.25" x14ac:dyDescent="0.25">
      <c r="A71" s="208" t="s">
        <v>29</v>
      </c>
      <c r="B71" s="209"/>
      <c r="C71" s="209"/>
      <c r="D71" s="209"/>
      <c r="E71" s="209"/>
      <c r="F71" s="209"/>
      <c r="G71" s="209"/>
      <c r="H71" s="209"/>
      <c r="I71" s="209"/>
      <c r="J71" s="209"/>
      <c r="K71" s="210"/>
    </row>
    <row r="72" spans="1:11" ht="20.25" x14ac:dyDescent="0.3">
      <c r="A72" s="23">
        <v>190100</v>
      </c>
      <c r="B72" s="58" t="s">
        <v>13</v>
      </c>
      <c r="C72" s="115">
        <v>373</v>
      </c>
      <c r="D72" s="115">
        <v>373</v>
      </c>
      <c r="E72" s="76">
        <v>93.8</v>
      </c>
      <c r="F72" s="179">
        <v>57.3</v>
      </c>
      <c r="G72" s="69">
        <f t="shared" ref="G72:G76" si="32">SUM(F72-E72)</f>
        <v>-36.5</v>
      </c>
      <c r="H72" s="70">
        <f t="shared" ref="H72:H76" si="33">SUM(F72/E72)</f>
        <v>0.61087420042643925</v>
      </c>
      <c r="I72" s="189">
        <v>48.7</v>
      </c>
      <c r="J72" s="71">
        <f t="shared" ref="J72:J80" si="34">SUM(F72-I72)</f>
        <v>8.5999999999999943</v>
      </c>
      <c r="K72" s="72">
        <f>SUM(F72/I72)*100%</f>
        <v>1.1765913757700204</v>
      </c>
    </row>
    <row r="73" spans="1:11" ht="39" customHeight="1" x14ac:dyDescent="0.3">
      <c r="A73" s="30">
        <v>211100</v>
      </c>
      <c r="B73" s="58" t="s">
        <v>82</v>
      </c>
      <c r="C73" s="115"/>
      <c r="D73" s="115"/>
      <c r="E73" s="76"/>
      <c r="F73" s="179">
        <v>0.3</v>
      </c>
      <c r="G73" s="69">
        <f t="shared" si="32"/>
        <v>0.3</v>
      </c>
      <c r="H73" s="70" t="e">
        <f t="shared" si="33"/>
        <v>#DIV/0!</v>
      </c>
      <c r="I73" s="189"/>
      <c r="J73" s="71">
        <f t="shared" ref="J73" si="35">SUM(F73-I73)</f>
        <v>0.3</v>
      </c>
      <c r="K73" s="72" t="e">
        <f>SUM(F73/I73)*100%</f>
        <v>#DIV/0!</v>
      </c>
    </row>
    <row r="74" spans="1:11" ht="62.45" customHeight="1" x14ac:dyDescent="0.3">
      <c r="A74" s="30">
        <v>240621</v>
      </c>
      <c r="B74" s="158" t="s">
        <v>30</v>
      </c>
      <c r="C74" s="116">
        <v>70</v>
      </c>
      <c r="D74" s="116">
        <v>70</v>
      </c>
      <c r="E74" s="117"/>
      <c r="F74" s="197">
        <v>64.900000000000006</v>
      </c>
      <c r="G74" s="69">
        <f t="shared" si="32"/>
        <v>64.900000000000006</v>
      </c>
      <c r="H74" s="117"/>
      <c r="I74" s="200">
        <v>4</v>
      </c>
      <c r="J74" s="71">
        <f t="shared" si="34"/>
        <v>60.900000000000006</v>
      </c>
      <c r="K74" s="72">
        <f>SUM(F74/I74)*100%</f>
        <v>16.225000000000001</v>
      </c>
    </row>
    <row r="75" spans="1:11" ht="22.5" customHeight="1" x14ac:dyDescent="0.3">
      <c r="A75" s="30">
        <v>250000</v>
      </c>
      <c r="B75" s="59" t="s">
        <v>25</v>
      </c>
      <c r="C75" s="137">
        <v>9268.5</v>
      </c>
      <c r="D75" s="137">
        <v>9268.5</v>
      </c>
      <c r="E75" s="138">
        <v>1027.5</v>
      </c>
      <c r="F75" s="194">
        <v>1078.7</v>
      </c>
      <c r="G75" s="69">
        <f t="shared" si="32"/>
        <v>51.200000000000045</v>
      </c>
      <c r="H75" s="70">
        <f t="shared" si="33"/>
        <v>1.049829683698297</v>
      </c>
      <c r="I75" s="196">
        <v>3514</v>
      </c>
      <c r="J75" s="71">
        <f t="shared" si="34"/>
        <v>-2435.3000000000002</v>
      </c>
      <c r="K75" s="72">
        <f>SUM(F75/I75)*100%</f>
        <v>0.3069721115537849</v>
      </c>
    </row>
    <row r="76" spans="1:11" ht="40.5" hidden="1" x14ac:dyDescent="0.3">
      <c r="A76" s="22">
        <v>410366</v>
      </c>
      <c r="B76" s="56" t="s">
        <v>24</v>
      </c>
      <c r="C76" s="119"/>
      <c r="D76" s="118"/>
      <c r="E76" s="118"/>
      <c r="F76" s="194"/>
      <c r="G76" s="69">
        <f t="shared" si="32"/>
        <v>0</v>
      </c>
      <c r="H76" s="70" t="e">
        <f t="shared" si="33"/>
        <v>#DIV/0!</v>
      </c>
      <c r="I76" s="194"/>
      <c r="J76" s="71">
        <f t="shared" si="34"/>
        <v>0</v>
      </c>
      <c r="K76" s="72"/>
    </row>
    <row r="77" spans="1:11" ht="20.25" x14ac:dyDescent="0.3">
      <c r="A77" s="28"/>
      <c r="B77" s="60" t="s">
        <v>26</v>
      </c>
      <c r="C77" s="79">
        <f>SUM(C79:C82)</f>
        <v>600</v>
      </c>
      <c r="D77" s="79">
        <f>SUM(D79:D83)</f>
        <v>1350</v>
      </c>
      <c r="E77" s="79">
        <f>SUM(E79:E83)</f>
        <v>0</v>
      </c>
      <c r="F77" s="180">
        <f>SUM(F78:F83)</f>
        <v>0.5</v>
      </c>
      <c r="G77" s="79">
        <f>SUM(G78:G83)</f>
        <v>0.5</v>
      </c>
      <c r="H77" s="65" t="e">
        <f>SUM(F77/E77)</f>
        <v>#DIV/0!</v>
      </c>
      <c r="I77" s="180">
        <f>SUM(I78:I83)</f>
        <v>354.3</v>
      </c>
      <c r="J77" s="79">
        <f t="shared" si="34"/>
        <v>-353.8</v>
      </c>
      <c r="K77" s="86">
        <f>SUM(F77/I77)*100%</f>
        <v>1.4112334180073384E-3</v>
      </c>
    </row>
    <row r="78" spans="1:11" ht="42" customHeight="1" x14ac:dyDescent="0.3">
      <c r="A78" s="31">
        <v>241109</v>
      </c>
      <c r="B78" s="169" t="s">
        <v>61</v>
      </c>
      <c r="C78" s="120"/>
      <c r="D78" s="120"/>
      <c r="E78" s="120"/>
      <c r="F78" s="186">
        <v>0.5</v>
      </c>
      <c r="G78" s="173">
        <f t="shared" ref="G78:G83" si="36">SUM(F78-E78)</f>
        <v>0.5</v>
      </c>
      <c r="H78" s="174"/>
      <c r="I78" s="184"/>
      <c r="J78" s="121">
        <f t="shared" si="34"/>
        <v>0.5</v>
      </c>
      <c r="K78" s="107" t="e">
        <f t="shared" ref="K78:K79" si="37">SUM(F78/I78)*100%</f>
        <v>#DIV/0!</v>
      </c>
    </row>
    <row r="79" spans="1:11" ht="23.25" hidden="1" customHeight="1" x14ac:dyDescent="0.3">
      <c r="A79" s="31">
        <v>241700</v>
      </c>
      <c r="B79" s="159" t="s">
        <v>32</v>
      </c>
      <c r="C79" s="139"/>
      <c r="D79" s="121"/>
      <c r="E79" s="121"/>
      <c r="F79" s="179"/>
      <c r="G79" s="69">
        <f t="shared" si="36"/>
        <v>0</v>
      </c>
      <c r="H79" s="70"/>
      <c r="I79" s="189"/>
      <c r="J79" s="121">
        <f t="shared" si="34"/>
        <v>0</v>
      </c>
      <c r="K79" s="107" t="e">
        <f t="shared" si="37"/>
        <v>#DIV/0!</v>
      </c>
    </row>
    <row r="80" spans="1:11" ht="20.25" hidden="1" customHeight="1" x14ac:dyDescent="0.3">
      <c r="A80" s="32">
        <v>310300</v>
      </c>
      <c r="B80" s="61" t="s">
        <v>42</v>
      </c>
      <c r="C80" s="122"/>
      <c r="D80" s="78"/>
      <c r="E80" s="78"/>
      <c r="F80" s="179"/>
      <c r="G80" s="69">
        <f t="shared" si="36"/>
        <v>0</v>
      </c>
      <c r="H80" s="70"/>
      <c r="I80" s="189"/>
      <c r="J80" s="71">
        <f t="shared" si="34"/>
        <v>0</v>
      </c>
      <c r="K80" s="88"/>
    </row>
    <row r="81" spans="1:11" ht="21.75" customHeight="1" x14ac:dyDescent="0.3">
      <c r="A81" s="23">
        <v>330100</v>
      </c>
      <c r="B81" s="62" t="s">
        <v>27</v>
      </c>
      <c r="C81" s="123">
        <v>500</v>
      </c>
      <c r="D81" s="123">
        <v>500</v>
      </c>
      <c r="E81" s="124"/>
      <c r="F81" s="179"/>
      <c r="G81" s="69">
        <f t="shared" si="36"/>
        <v>0</v>
      </c>
      <c r="H81" s="70"/>
      <c r="I81" s="179">
        <v>354.3</v>
      </c>
      <c r="J81" s="71">
        <f>SUM(F81-I81)</f>
        <v>-354.3</v>
      </c>
      <c r="K81" s="107">
        <f t="shared" ref="K81:K83" si="38">SUM(F81/I81)*100%</f>
        <v>0</v>
      </c>
    </row>
    <row r="82" spans="1:11" ht="81" customHeight="1" x14ac:dyDescent="0.3">
      <c r="A82" s="22">
        <v>330102</v>
      </c>
      <c r="B82" s="129" t="s">
        <v>86</v>
      </c>
      <c r="C82" s="122">
        <v>100</v>
      </c>
      <c r="D82" s="122">
        <v>100</v>
      </c>
      <c r="E82" s="124"/>
      <c r="F82" s="179"/>
      <c r="G82" s="69"/>
      <c r="H82" s="70"/>
      <c r="I82" s="179"/>
      <c r="J82" s="71">
        <f>SUM(F82-I82)</f>
        <v>0</v>
      </c>
      <c r="K82" s="72"/>
    </row>
    <row r="83" spans="1:11" ht="20.25" x14ac:dyDescent="0.3">
      <c r="A83" s="22">
        <v>410539</v>
      </c>
      <c r="B83" s="50" t="s">
        <v>48</v>
      </c>
      <c r="C83" s="122"/>
      <c r="D83" s="124">
        <v>750</v>
      </c>
      <c r="E83" s="124"/>
      <c r="F83" s="179"/>
      <c r="G83" s="69">
        <f t="shared" si="36"/>
        <v>0</v>
      </c>
      <c r="H83" s="70" t="e">
        <f t="shared" ref="H83:H85" si="39">SUM(F83/E83)</f>
        <v>#DIV/0!</v>
      </c>
      <c r="I83" s="179"/>
      <c r="J83" s="71">
        <f>SUM(F83-I83)</f>
        <v>0</v>
      </c>
      <c r="K83" s="107" t="e">
        <f t="shared" si="38"/>
        <v>#DIV/0!</v>
      </c>
    </row>
    <row r="84" spans="1:11" ht="20.25" x14ac:dyDescent="0.3">
      <c r="A84" s="28"/>
      <c r="B84" s="60" t="s">
        <v>38</v>
      </c>
      <c r="C84" s="105">
        <f>SUM(C72:C77)</f>
        <v>10311.5</v>
      </c>
      <c r="D84" s="105">
        <f>SUM(D72:D77)</f>
        <v>11061.5</v>
      </c>
      <c r="E84" s="105">
        <f>SUM(E72:E77)</f>
        <v>1121.3</v>
      </c>
      <c r="F84" s="183">
        <f>SUM(F72:F77)</f>
        <v>1201.7</v>
      </c>
      <c r="G84" s="105">
        <f>SUM(G72:G77)</f>
        <v>80.400000000000048</v>
      </c>
      <c r="H84" s="65">
        <f t="shared" si="39"/>
        <v>1.0717024881833588</v>
      </c>
      <c r="I84" s="183">
        <f>SUM(I72:I77)</f>
        <v>3921</v>
      </c>
      <c r="J84" s="105">
        <f>SUM(J72:J77)</f>
        <v>-2719.3</v>
      </c>
      <c r="K84" s="86">
        <f>SUM(F84/I84)*100%</f>
        <v>0.30647793930119871</v>
      </c>
    </row>
    <row r="85" spans="1:11" ht="21" thickBot="1" x14ac:dyDescent="0.35">
      <c r="A85" s="33"/>
      <c r="B85" s="17" t="s">
        <v>28</v>
      </c>
      <c r="C85" s="125">
        <f>SUM(C70,C84)</f>
        <v>899781.7</v>
      </c>
      <c r="D85" s="125">
        <f>SUM(D70,D84)</f>
        <v>900652.7</v>
      </c>
      <c r="E85" s="125">
        <f>SUM(E70,E84)</f>
        <v>161807.09999999998</v>
      </c>
      <c r="F85" s="195">
        <f>SUM(F70,F84)</f>
        <v>169550.90000000002</v>
      </c>
      <c r="G85" s="125">
        <f>SUM(G70,G84)</f>
        <v>7743.8000000000229</v>
      </c>
      <c r="H85" s="130">
        <f t="shared" si="39"/>
        <v>1.0478582213017849</v>
      </c>
      <c r="I85" s="195">
        <f>SUM(I70,I84)</f>
        <v>140493.9</v>
      </c>
      <c r="J85" s="125">
        <f>SUM(J70,J84)</f>
        <v>29057.000000000022</v>
      </c>
      <c r="K85" s="126">
        <f>SUM(F85/I85)*100%</f>
        <v>1.206820367289968</v>
      </c>
    </row>
    <row r="86" spans="1:11" ht="54" customHeight="1" x14ac:dyDescent="0.3">
      <c r="A86" s="15"/>
      <c r="B86" s="219" t="s">
        <v>81</v>
      </c>
      <c r="C86" s="220"/>
      <c r="D86" s="220"/>
      <c r="E86" s="220"/>
      <c r="F86" s="220"/>
      <c r="G86" s="220"/>
      <c r="H86" s="220"/>
      <c r="I86" s="220"/>
      <c r="J86" s="220"/>
      <c r="K86" s="220"/>
    </row>
    <row r="87" spans="1:11" ht="18.75" x14ac:dyDescent="0.3">
      <c r="A87" s="1"/>
      <c r="B87" s="1"/>
      <c r="C87" s="1"/>
      <c r="D87" s="10"/>
      <c r="E87" s="10"/>
      <c r="F87" s="11"/>
      <c r="G87" s="12"/>
      <c r="H87" s="13"/>
      <c r="I87" s="8"/>
      <c r="J87" s="7"/>
      <c r="K87" s="7"/>
    </row>
    <row r="88" spans="1:11" ht="18.75" x14ac:dyDescent="0.3">
      <c r="A88" s="1"/>
      <c r="B88" s="1"/>
      <c r="C88" s="1"/>
      <c r="D88" s="10"/>
      <c r="E88" s="10"/>
      <c r="F88" s="14"/>
      <c r="G88" s="12"/>
      <c r="H88" s="13"/>
      <c r="I88" s="8"/>
      <c r="J88" s="7"/>
      <c r="K88" s="7"/>
    </row>
    <row r="89" spans="1:11" ht="20.25" x14ac:dyDescent="0.3">
      <c r="A89" s="1"/>
      <c r="B89" s="1"/>
      <c r="C89" s="1"/>
      <c r="D89" s="6"/>
      <c r="E89" s="6"/>
      <c r="F89" s="3"/>
      <c r="G89" s="3"/>
      <c r="H89" s="4"/>
      <c r="I89" s="5"/>
      <c r="J89" s="1"/>
      <c r="K89" s="1"/>
    </row>
    <row r="92" spans="1:11" x14ac:dyDescent="0.25">
      <c r="B92" t="s">
        <v>36</v>
      </c>
    </row>
    <row r="93" spans="1:11" x14ac:dyDescent="0.25">
      <c r="B93" t="s">
        <v>36</v>
      </c>
      <c r="G93" t="s">
        <v>36</v>
      </c>
    </row>
    <row r="95" spans="1:11" x14ac:dyDescent="0.25">
      <c r="B95" t="s">
        <v>36</v>
      </c>
    </row>
  </sheetData>
  <mergeCells count="14">
    <mergeCell ref="B86:K86"/>
    <mergeCell ref="I5:I6"/>
    <mergeCell ref="J5:K5"/>
    <mergeCell ref="A71:K71"/>
    <mergeCell ref="A1:K1"/>
    <mergeCell ref="A2:K2"/>
    <mergeCell ref="A3:K3"/>
    <mergeCell ref="A5:A6"/>
    <mergeCell ref="B5:B6"/>
    <mergeCell ref="C5:C6"/>
    <mergeCell ref="D5:D6"/>
    <mergeCell ref="E5:E6"/>
    <mergeCell ref="F5:F6"/>
    <mergeCell ref="G5:H5"/>
  </mergeCells>
  <conditionalFormatting sqref="A87:XFD1048576 A86:B86 L86:XFD86 A1:XFD8 A13:C14 A9:B12 A15:B19 E9:XFD19 A20:XFD54 A55:C55 E55:XFD55 A56:XFD85">
    <cfRule type="containsErrors" dxfId="13" priority="13">
      <formula>ISERROR(A1)</formula>
    </cfRule>
    <cfRule type="cellIs" dxfId="12" priority="14" operator="equal">
      <formula>0</formula>
    </cfRule>
  </conditionalFormatting>
  <conditionalFormatting sqref="C9:C12">
    <cfRule type="containsErrors" dxfId="11" priority="11">
      <formula>ISERROR(C9)</formula>
    </cfRule>
    <cfRule type="cellIs" dxfId="10" priority="12" operator="equal">
      <formula>0</formula>
    </cfRule>
  </conditionalFormatting>
  <conditionalFormatting sqref="C15:C19">
    <cfRule type="containsErrors" dxfId="9" priority="9">
      <formula>ISERROR(C15)</formula>
    </cfRule>
    <cfRule type="cellIs" dxfId="8" priority="10" operator="equal">
      <formula>0</formula>
    </cfRule>
  </conditionalFormatting>
  <conditionalFormatting sqref="D13:D14">
    <cfRule type="containsErrors" dxfId="7" priority="7">
      <formula>ISERROR(D13)</formula>
    </cfRule>
    <cfRule type="cellIs" dxfId="6" priority="8" operator="equal">
      <formula>0</formula>
    </cfRule>
  </conditionalFormatting>
  <conditionalFormatting sqref="D9:D12">
    <cfRule type="containsErrors" dxfId="5" priority="5">
      <formula>ISERROR(D9)</formula>
    </cfRule>
    <cfRule type="cellIs" dxfId="4" priority="6" operator="equal">
      <formula>0</formula>
    </cfRule>
  </conditionalFormatting>
  <conditionalFormatting sqref="D15:D19">
    <cfRule type="containsErrors" dxfId="3" priority="3">
      <formula>ISERROR(D15)</formula>
    </cfRule>
    <cfRule type="cellIs" dxfId="2" priority="4" operator="equal">
      <formula>0</formula>
    </cfRule>
  </conditionalFormatting>
  <conditionalFormatting sqref="D55">
    <cfRule type="containsErrors" dxfId="1" priority="1">
      <formula>ISERROR(D55)</formula>
    </cfRule>
    <cfRule type="cellIs" dxfId="0" priority="2" operator="equal">
      <formula>0</formula>
    </cfRule>
  </conditionalFormatting>
  <pageMargins left="0.31496062992125984" right="0.11811023622047245" top="0.59055118110236227" bottom="0" header="0.31496062992125984" footer="0.31496062992125984"/>
  <pageSetup paperSize="9" scale="56" orientation="landscape" horizontalDpi="4294967295" verticalDpi="4294967295" r:id="rId1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01.03.2022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</dc:creator>
  <cp:lastModifiedBy>Huzei Liuda</cp:lastModifiedBy>
  <cp:lastPrinted>2022-04-08T08:12:02Z</cp:lastPrinted>
  <dcterms:created xsi:type="dcterms:W3CDTF">2015-02-12T09:02:27Z</dcterms:created>
  <dcterms:modified xsi:type="dcterms:W3CDTF">2022-04-11T07:28:04Z</dcterms:modified>
</cp:coreProperties>
</file>